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EliteDesk\Desktop\"/>
    </mc:Choice>
  </mc:AlternateContent>
  <xr:revisionPtr revIDLastSave="0" documentId="13_ncr:1_{EDCE7C14-0195-498A-A86A-10F395D5515F}" xr6:coauthVersionLast="41" xr6:coauthVersionMax="41" xr10:uidLastSave="{00000000-0000-0000-0000-000000000000}"/>
  <bookViews>
    <workbookView xWindow="-120" yWindow="-120" windowWidth="20730" windowHeight="11160" tabRatio="601" activeTab="2" xr2:uid="{00000000-000D-0000-FFFF-FFFF00000000}"/>
  </bookViews>
  <sheets>
    <sheet name="PLAN MEJORAM RES 5872 07" sheetId="1" r:id="rId1"/>
    <sheet name="SEGUIMIENTO PL MEJ RES 5872 07" sheetId="2" r:id="rId2"/>
    <sheet name="Hoja1" sheetId="3" r:id="rId3"/>
  </sheets>
  <definedNames>
    <definedName name="_xlnm.Print_Area" localSheetId="2">Hoja1!$B$1:$O$25</definedName>
    <definedName name="_xlnm.Print_Area" localSheetId="0">'PLAN MEJORAM RES 5872 07'!$A$1:$N$44</definedName>
  </definedNames>
  <calcPr calcId="181029"/>
</workbook>
</file>

<file path=xl/calcChain.xml><?xml version="1.0" encoding="utf-8"?>
<calcChain xmlns="http://schemas.openxmlformats.org/spreadsheetml/2006/main">
  <c r="N20" i="3" l="1"/>
  <c r="N19" i="3"/>
  <c r="N16" i="3" l="1"/>
  <c r="N17" i="3"/>
  <c r="N18" i="3"/>
  <c r="M39" i="1" l="1"/>
  <c r="M38" i="1"/>
  <c r="M37" i="1"/>
  <c r="M31" i="1"/>
  <c r="M36" i="1"/>
  <c r="M35" i="1"/>
  <c r="M34" i="1"/>
  <c r="M33" i="1"/>
  <c r="M30" i="1"/>
  <c r="M29" i="1"/>
  <c r="M28" i="1"/>
  <c r="M27" i="1"/>
  <c r="M24" i="1"/>
  <c r="M23" i="1"/>
  <c r="M22" i="1"/>
  <c r="M21" i="1"/>
  <c r="M20" i="1"/>
  <c r="M19" i="1"/>
  <c r="M18" i="1"/>
  <c r="M14" i="1"/>
  <c r="M13" i="1"/>
  <c r="M17" i="1" l="1"/>
  <c r="M25" i="1" l="1"/>
  <c r="M32" i="1" l="1"/>
  <c r="M16" i="1" l="1"/>
  <c r="M15" i="1" l="1"/>
  <c r="O13" i="2" l="1"/>
  <c r="P13" i="2" s="1"/>
  <c r="R13" i="2"/>
  <c r="O14" i="2"/>
  <c r="P14" i="2" s="1"/>
  <c r="Q14" i="2" s="1"/>
  <c r="R14" i="2"/>
  <c r="O15" i="2"/>
  <c r="P15" i="2" s="1"/>
  <c r="Q15" i="2" s="1"/>
  <c r="R15" i="2"/>
  <c r="O16" i="2"/>
  <c r="P16" i="2" s="1"/>
  <c r="Q16" i="2" s="1"/>
  <c r="R16" i="2"/>
  <c r="U23" i="2"/>
  <c r="R17" i="2" l="1"/>
  <c r="U22" i="2" s="1"/>
  <c r="Q13" i="2"/>
  <c r="Q17" i="2" s="1"/>
  <c r="U24" i="2" s="1"/>
  <c r="P17" i="2"/>
  <c r="U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0" authorId="0" shapeId="0" xr:uid="{00000000-0006-0000-0000-000001000000}">
      <text>
        <r>
          <rPr>
            <sz val="9"/>
            <color indexed="81"/>
            <rFont val="Tahoma"/>
            <family val="2"/>
          </rPr>
          <t xml:space="preserve">Consignar la fecha (dia-mes-año) de subscripción del pan en la celda demarcada
 </t>
        </r>
      </text>
    </comment>
    <comment ref="A12" authorId="0" shapeId="0" xr:uid="{00000000-0006-0000-00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000-000003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000-000004000000}">
      <text>
        <r>
          <rPr>
            <sz val="9"/>
            <color indexed="81"/>
            <rFont val="Tahoma"/>
            <family val="2"/>
          </rPr>
          <t xml:space="preserve">Es la accón o decisión que adopta la entidad para subsanar o corregir la situación plasmada en el hallazgo
</t>
        </r>
      </text>
    </comment>
    <comment ref="G12" authorId="0" shapeId="0" xr:uid="{00000000-0006-0000-0000-000005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000-000006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000-000007000000}">
      <text>
        <r>
          <rPr>
            <sz val="9"/>
            <color indexed="81"/>
            <rFont val="Tahoma"/>
            <family val="2"/>
          </rPr>
          <t xml:space="preserve">Expresa la metrica de los pasos o metas que contiene cada acción con el fin de poder medir el grado de avance  
</t>
        </r>
      </text>
    </comment>
    <comment ref="K12" authorId="0" shapeId="0" xr:uid="{00000000-0006-0000-0000-000008000000}">
      <text>
        <r>
          <rPr>
            <sz val="9"/>
            <color indexed="81"/>
            <rFont val="Tahoma"/>
            <family val="2"/>
          </rPr>
          <t xml:space="preserve">Se consigna la fecha programada para la iniciación de cada paso o meta 
</t>
        </r>
      </text>
    </comment>
    <comment ref="L12" authorId="0" shapeId="0" xr:uid="{00000000-0006-0000-0000-000009000000}">
      <text>
        <r>
          <rPr>
            <sz val="9"/>
            <color indexed="81"/>
            <rFont val="Tahoma"/>
            <family val="2"/>
          </rPr>
          <t xml:space="preserve">Eestablece el plazo o  y finalización de cada una de las metas 
</t>
        </r>
      </text>
    </comment>
    <comment ref="M12" authorId="0" shapeId="0" xr:uid="{00000000-0006-0000-0000-00000A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8" authorId="0" shapeId="0" xr:uid="{00000000-0006-0000-0100-000001000000}">
      <text>
        <r>
          <rPr>
            <sz val="9"/>
            <color indexed="81"/>
            <rFont val="Tahoma"/>
            <family val="2"/>
          </rPr>
          <t xml:space="preserve">Consignar la fecha (dia-mes-año) de subscripción del plan en la celda demarcada
 </t>
        </r>
      </text>
    </comment>
    <comment ref="A9" authorId="0" shapeId="0" xr:uid="{00000000-0006-0000-0100-000002000000}">
      <text>
        <r>
          <rPr>
            <sz val="9"/>
            <color indexed="81"/>
            <rFont val="Tahoma"/>
            <family val="2"/>
          </rPr>
          <t xml:space="preserve">Consignar la fecha (dia-mes-año) de en que se presenta el avance del plan en la celda demarcada
 </t>
        </r>
      </text>
    </comment>
    <comment ref="A11" authorId="0" shapeId="0" xr:uid="{00000000-0006-0000-0100-000003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1" authorId="0" shapeId="0" xr:uid="{00000000-0006-0000-0100-000004000000}">
      <text>
        <r>
          <rPr>
            <sz val="9"/>
            <color indexed="81"/>
            <rFont val="Tahoma"/>
            <family val="2"/>
          </rPr>
          <t xml:space="preserve">Corresponde a la clasificación esteblecida por la CGR según la naturaleza del hallazgo y su origen en las diferentes áreas de la administración 
</t>
        </r>
      </text>
    </comment>
    <comment ref="F11" authorId="0" shapeId="0" xr:uid="{00000000-0006-0000-0100-000005000000}">
      <text>
        <r>
          <rPr>
            <sz val="9"/>
            <color indexed="81"/>
            <rFont val="Tahoma"/>
            <family val="2"/>
          </rPr>
          <t xml:space="preserve">Es la accón o decisión que adopta la entidad para subsanar o corregir la situación plasmada en el hallazgo
</t>
        </r>
      </text>
    </comment>
    <comment ref="G11" authorId="0" shapeId="0" xr:uid="{00000000-0006-0000-0100-000006000000}">
      <text>
        <r>
          <rPr>
            <sz val="9"/>
            <color indexed="81"/>
            <rFont val="Tahoma"/>
            <family val="2"/>
          </rPr>
          <t xml:space="preserve">Refleja el propósito que tiene el cumplir con la acción emprendida para corregir las situaciones que se deriven de los hallazgos 
</t>
        </r>
      </text>
    </comment>
    <comment ref="H11" authorId="0" shapeId="0" xr:uid="{00000000-0006-0000-0100-000007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1" authorId="0" shapeId="0" xr:uid="{00000000-0006-0000-0100-000008000000}">
      <text>
        <r>
          <rPr>
            <sz val="9"/>
            <color indexed="81"/>
            <rFont val="Tahoma"/>
            <family val="2"/>
          </rPr>
          <t xml:space="preserve">Expresa la metrica de los pasos o metas que contiene cada acción con el fin de poder medir el grado de avance  
</t>
        </r>
      </text>
    </comment>
    <comment ref="K11" authorId="0" shapeId="0" xr:uid="{00000000-0006-0000-0100-000009000000}">
      <text>
        <r>
          <rPr>
            <sz val="9"/>
            <color indexed="81"/>
            <rFont val="Tahoma"/>
            <family val="2"/>
          </rPr>
          <t xml:space="preserve">Se consigna la fecha programada para la iniciación de cada paso o meta 
</t>
        </r>
      </text>
    </comment>
    <comment ref="L11" authorId="0" shapeId="0" xr:uid="{00000000-0006-0000-0100-00000A000000}">
      <text>
        <r>
          <rPr>
            <sz val="9"/>
            <color indexed="81"/>
            <rFont val="Tahoma"/>
            <family val="2"/>
          </rPr>
          <t xml:space="preserve">Eestablece el plazo o  y finalización de cada una de las metas 
</t>
        </r>
      </text>
    </comment>
    <comment ref="M11" authorId="0" shapeId="0" xr:uid="{00000000-0006-0000-0100-00000B000000}">
      <text>
        <r>
          <rPr>
            <sz val="9"/>
            <color indexed="81"/>
            <rFont val="Tahoma"/>
            <family val="2"/>
          </rPr>
          <t xml:space="preserve">La hoja calcula automáticamente el pazo de duración de las metas  
</t>
        </r>
      </text>
    </comment>
    <comment ref="N11" authorId="0" shapeId="0" xr:uid="{00000000-0006-0000-0100-00000C000000}">
      <text>
        <r>
          <rPr>
            <sz val="9"/>
            <color indexed="81"/>
            <rFont val="Tahoma"/>
            <family val="2"/>
          </rPr>
          <t xml:space="preserve">Se consigna el numero de unidades ejecutadas por cada una de las metas 
</t>
        </r>
      </text>
    </comment>
    <comment ref="O11" authorId="0" shapeId="0" xr:uid="{00000000-0006-0000-0100-00000D000000}">
      <text>
        <r>
          <rPr>
            <sz val="9"/>
            <color indexed="81"/>
            <rFont val="Tahoma"/>
            <family val="2"/>
          </rPr>
          <t xml:space="preserve">Calcula el avance porcentual de la meta  dividiendo la ejecución informada en la columna Ksobre la columna G
</t>
        </r>
      </text>
    </comment>
    <comment ref="A12" authorId="0" shapeId="0" xr:uid="{00000000-0006-0000-0100-00000E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B12" authorId="0" shapeId="0" xr:uid="{00000000-0006-0000-0100-00000F000000}">
      <text>
        <r>
          <rPr>
            <sz val="9"/>
            <color indexed="81"/>
            <rFont val="Tahoma"/>
            <family val="2"/>
          </rPr>
          <t xml:space="preserve">Corresponde a la clasificación esteblecida por la CGR según la naturaleza del hallazgo y su origen en las diferentes áreas de la administración 
</t>
        </r>
      </text>
    </comment>
    <comment ref="F12" authorId="0" shapeId="0" xr:uid="{00000000-0006-0000-0100-000010000000}">
      <text>
        <r>
          <rPr>
            <sz val="9"/>
            <color indexed="81"/>
            <rFont val="Tahoma"/>
            <family val="2"/>
          </rPr>
          <t xml:space="preserve">Es la accón o decisión que adopta la entidad para subsanar o corregir la situación plasmada en el hallazgo
</t>
        </r>
      </text>
    </comment>
    <comment ref="G12" authorId="0" shapeId="0" xr:uid="{00000000-0006-0000-0100-000011000000}">
      <text>
        <r>
          <rPr>
            <sz val="9"/>
            <color indexed="81"/>
            <rFont val="Tahoma"/>
            <family val="2"/>
          </rPr>
          <t xml:space="preserve">Refleja el propósito que tiene el cumplir con la acción emprendida para corregir las situaciones que se deriven de los hallazgos 
</t>
        </r>
      </text>
    </comment>
    <comment ref="H12" authorId="0" shapeId="0" xr:uid="{00000000-0006-0000-0100-000012000000}">
      <text>
        <r>
          <rPr>
            <sz val="9"/>
            <color indexed="81"/>
            <rFont val="Tahoma"/>
            <family val="2"/>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2" authorId="0" shapeId="0" xr:uid="{00000000-0006-0000-0100-000013000000}">
      <text>
        <r>
          <rPr>
            <sz val="9"/>
            <color indexed="81"/>
            <rFont val="Tahoma"/>
            <family val="2"/>
          </rPr>
          <t xml:space="preserve">Expresa la metrica de los pasos o metas que contiene cada acción con el fin de poder medir el grado de avance  
</t>
        </r>
      </text>
    </comment>
    <comment ref="K12" authorId="0" shapeId="0" xr:uid="{00000000-0006-0000-0100-000014000000}">
      <text>
        <r>
          <rPr>
            <sz val="9"/>
            <color indexed="81"/>
            <rFont val="Tahoma"/>
            <family val="2"/>
          </rPr>
          <t xml:space="preserve">Se consigna la fecha programada para la iniciación de cada paso o meta 
</t>
        </r>
      </text>
    </comment>
    <comment ref="L12" authorId="0" shapeId="0" xr:uid="{00000000-0006-0000-0100-000015000000}">
      <text>
        <r>
          <rPr>
            <sz val="9"/>
            <color indexed="81"/>
            <rFont val="Tahoma"/>
            <family val="2"/>
          </rPr>
          <t xml:space="preserve">Eestablece el plazo o  y finalización de cada una de las metas 
</t>
        </r>
      </text>
    </comment>
    <comment ref="M12" authorId="0" shapeId="0" xr:uid="{00000000-0006-0000-0100-000016000000}">
      <text>
        <r>
          <rPr>
            <sz val="9"/>
            <color indexed="81"/>
            <rFont val="Tahoma"/>
            <family val="2"/>
          </rPr>
          <t xml:space="preserve">La hoja calcula automáticamente el pazo de duración de las metas  
</t>
        </r>
      </text>
    </comment>
    <comment ref="N12" authorId="0" shapeId="0" xr:uid="{00000000-0006-0000-0100-000017000000}">
      <text>
        <r>
          <rPr>
            <sz val="9"/>
            <color indexed="81"/>
            <rFont val="Tahoma"/>
            <family val="2"/>
          </rPr>
          <t xml:space="preserve">Se consigna el numero de unidades ejecutadas por cada una de las metas 
</t>
        </r>
      </text>
    </comment>
    <comment ref="O12" authorId="0" shapeId="0" xr:uid="{00000000-0006-0000-0100-000018000000}">
      <text>
        <r>
          <rPr>
            <sz val="9"/>
            <color indexed="81"/>
            <rFont val="Tahoma"/>
            <family val="2"/>
          </rPr>
          <t xml:space="preserve">Calcula el avance porcentual de la meta  dividiendo la ejecución informada en la columna Ksobre la columna G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Un usuario de Microsoft Office satisfecho</author>
  </authors>
  <commentList>
    <comment ref="A13" authorId="0" shapeId="0" xr:uid="{00000000-0006-0000-0200-000001000000}">
      <text>
        <r>
          <rPr>
            <sz val="9"/>
            <color indexed="81"/>
            <rFont val="Tahoma"/>
            <family val="2"/>
          </rPr>
          <t xml:space="preserve">Consignar la fecha (dia-mes-año) de subscripción del pan en la celda demarcada
 </t>
        </r>
      </text>
    </comment>
    <comment ref="B15" authorId="0" shapeId="0" xr:uid="{00000000-0006-0000-0200-000002000000}">
      <text>
        <r>
          <rPr>
            <sz val="9"/>
            <color indexed="81"/>
            <rFont val="Tahoma"/>
            <family val="2"/>
          </rPr>
          <t xml:space="preserve">Numero de orden del hallazgo en el informe ( cuando una accion correctiva agrupa varios hallazgos pueden relacionarse en las celdas los numeros correspondientes )  relacionarse 
</t>
        </r>
      </text>
    </comment>
    <comment ref="C15" authorId="0" shapeId="0" xr:uid="{00000000-0006-0000-0200-000003000000}">
      <text>
        <r>
          <rPr>
            <sz val="9"/>
            <color indexed="81"/>
            <rFont val="Tahoma"/>
            <family val="2"/>
          </rPr>
          <t xml:space="preserve">Corresponde a la clasificación esteblecida por la CGR según la naturaleza del hallazgo y su origen en las diferentes áreas de la administración 
</t>
        </r>
      </text>
    </comment>
    <comment ref="G15" authorId="0" shapeId="0" xr:uid="{00000000-0006-0000-0200-000004000000}">
      <text>
        <r>
          <rPr>
            <sz val="9"/>
            <color indexed="81"/>
            <rFont val="Tahoma"/>
            <family val="2"/>
          </rPr>
          <t xml:space="preserve">Es la accón o decisión que adopta la entidad para subsanar o corregir la situación plasmada en el hallazgo
</t>
        </r>
      </text>
    </comment>
    <comment ref="H15" authorId="0" shapeId="0" xr:uid="{00000000-0006-0000-0200-000005000000}">
      <text>
        <r>
          <rPr>
            <sz val="9"/>
            <color indexed="81"/>
            <rFont val="Tahoma"/>
            <family val="2"/>
          </rPr>
          <t xml:space="preserve">Refleja el propósito que tiene el cumplir con la acción emprendida para corregir las situaciones que se deriven de los hallazgos 
</t>
        </r>
      </text>
    </comment>
    <comment ref="K15" authorId="0" shapeId="0" xr:uid="{00000000-0006-0000-0200-000006000000}">
      <text>
        <r>
          <rPr>
            <sz val="9"/>
            <color indexed="81"/>
            <rFont val="Tahoma"/>
            <family val="2"/>
          </rPr>
          <t xml:space="preserve">Expresa la metrica de los pasos o metas que contiene cada acción con el fin de poder medir el grado de avance  
</t>
        </r>
      </text>
    </comment>
    <comment ref="L15" authorId="0" shapeId="0" xr:uid="{00000000-0006-0000-0200-000007000000}">
      <text>
        <r>
          <rPr>
            <sz val="9"/>
            <color indexed="81"/>
            <rFont val="Tahoma"/>
            <family val="2"/>
          </rPr>
          <t xml:space="preserve">Se consigna la fecha programada para la iniciación de cada paso o meta 
</t>
        </r>
      </text>
    </comment>
    <comment ref="M15" authorId="0" shapeId="0" xr:uid="{00000000-0006-0000-0200-000008000000}">
      <text>
        <r>
          <rPr>
            <sz val="9"/>
            <color indexed="81"/>
            <rFont val="Tahoma"/>
            <family val="2"/>
          </rPr>
          <t xml:space="preserve">Eestablece el plazo o  y finalización de cada una de las metas 
</t>
        </r>
      </text>
    </comment>
    <comment ref="N15" authorId="0" shapeId="0" xr:uid="{00000000-0006-0000-0200-000009000000}">
      <text>
        <r>
          <rPr>
            <sz val="9"/>
            <color indexed="81"/>
            <rFont val="Tahoma"/>
            <family val="2"/>
          </rPr>
          <t xml:space="preserve">La hoja calcula automáticamente el pazo de duración de la acción teniendo cuidado que la ultima acción consignada sea la que termine de último 
</t>
        </r>
      </text>
    </comment>
  </commentList>
</comments>
</file>

<file path=xl/sharedStrings.xml><?xml version="1.0" encoding="utf-8"?>
<sst xmlns="http://schemas.openxmlformats.org/spreadsheetml/2006/main" count="308" uniqueCount="244">
  <si>
    <t>FORMATO No 1</t>
  </si>
  <si>
    <t xml:space="preserve"> INFORMACIÓN SOBRE LOS PLANES DE MEJORAMIENTO </t>
  </si>
  <si>
    <t xml:space="preserve">Informe presentado a la Contraloría Municipal de Armenia </t>
  </si>
  <si>
    <t xml:space="preserve">Entidad: </t>
  </si>
  <si>
    <t xml:space="preserve">Representante Legal:  </t>
  </si>
  <si>
    <t>NIT:</t>
  </si>
  <si>
    <t>890.000-464-3</t>
  </si>
  <si>
    <t>Periodo fiscal que cubre:</t>
  </si>
  <si>
    <t>Modalidad de Auditoria:</t>
  </si>
  <si>
    <t>Fecha de Suscripción:</t>
  </si>
  <si>
    <t xml:space="preserve">Numero consecutivo del hallazgo </t>
  </si>
  <si>
    <t>Código hallazgo</t>
  </si>
  <si>
    <t>Causa  del Hallazgo</t>
  </si>
  <si>
    <t>Efecto  del Hallazgo</t>
  </si>
  <si>
    <t>Acción de Mejoramiento</t>
  </si>
  <si>
    <t>Objetivo</t>
  </si>
  <si>
    <t>Descripción de las Metas</t>
  </si>
  <si>
    <t>Denominación de la Unidad de medida de la Meta</t>
  </si>
  <si>
    <t>Unidad de medida de las Metas</t>
  </si>
  <si>
    <t>Fecha iniciación Metas</t>
  </si>
  <si>
    <t>Fecha terminación Metas</t>
  </si>
  <si>
    <t xml:space="preserve">Plazo en semanas de las Meta </t>
  </si>
  <si>
    <t>Area Responsable</t>
  </si>
  <si>
    <t>FORMATO No 2</t>
  </si>
  <si>
    <t xml:space="preserve">Informe presentado a la Contraloría General de la República </t>
  </si>
  <si>
    <t>NIT</t>
  </si>
  <si>
    <t>Período Fiscal que Cubre</t>
  </si>
  <si>
    <t xml:space="preserve">Fecha de subscripción </t>
  </si>
  <si>
    <t xml:space="preserve">Fecha de Evaluación </t>
  </si>
  <si>
    <r>
      <t>Descripción hallazgo (</t>
    </r>
    <r>
      <rPr>
        <sz val="8"/>
        <rFont val="Arial"/>
        <family val="2"/>
      </rPr>
      <t>No mas de 50 palabras</t>
    </r>
    <r>
      <rPr>
        <b/>
        <sz val="10"/>
        <rFont val="Arial"/>
        <family val="2"/>
      </rPr>
      <t xml:space="preserve">) </t>
    </r>
  </si>
  <si>
    <t>Causa Del Hallazgo</t>
  </si>
  <si>
    <t>Efecto  Del Hallazgo</t>
  </si>
  <si>
    <t>Acción de mejoramiento</t>
  </si>
  <si>
    <t>Denominación de la Unidad de medida de la meta</t>
  </si>
  <si>
    <t>Unidad de medida de la Meta</t>
  </si>
  <si>
    <t>Plazo en semanas de las Metas</t>
  </si>
  <si>
    <t xml:space="preserve">Avance físico de ejecución de las metas  </t>
  </si>
  <si>
    <t xml:space="preserve">Porcentaje de Avance fisico de ejecución de las metas  </t>
  </si>
  <si>
    <t>Puntaje  Logrado  por las metas metas  (Poi)</t>
  </si>
  <si>
    <t xml:space="preserve">Puntaje Logrado por las metas  Vencidas (POMVi)  </t>
  </si>
  <si>
    <t>Puntaje atribuido metas vencidas</t>
  </si>
  <si>
    <t xml:space="preserve">Area Responsable </t>
  </si>
  <si>
    <t>SI</t>
  </si>
  <si>
    <t>NO</t>
  </si>
  <si>
    <t>0 0 0 0</t>
  </si>
  <si>
    <t xml:space="preserve">resolucion </t>
  </si>
  <si>
    <t xml:space="preserve">Para cualquier duda o aclaración puede dirigirse al siguiente correo:  joyaga@ contraloriagen.gov.co     </t>
  </si>
  <si>
    <t xml:space="preserve">Convenciones: </t>
  </si>
  <si>
    <t xml:space="preserve">Evaluación del plan de mejoramiento </t>
  </si>
  <si>
    <t xml:space="preserve">Puntajes base de evaluación </t>
  </si>
  <si>
    <t xml:space="preserve">Columnas de calculo automático </t>
  </si>
  <si>
    <t>Puntaje base evaluación de cumplimiento</t>
  </si>
  <si>
    <t xml:space="preserve">PBEC = </t>
  </si>
  <si>
    <t xml:space="preserve">Informacion suministrada en el informe de la CGR </t>
  </si>
  <si>
    <t xml:space="preserve">Puntaje base evaluación de avance </t>
  </si>
  <si>
    <t xml:space="preserve">PBEA = </t>
  </si>
  <si>
    <t xml:space="preserve">Celda con formato fecha: Día Mes Año </t>
  </si>
  <si>
    <t xml:space="preserve">Cumplimiento del plan </t>
  </si>
  <si>
    <t>CPM = POMMVi/PBEC</t>
  </si>
  <si>
    <t>Fila de Totales</t>
  </si>
  <si>
    <t xml:space="preserve">Avance del plan de mejoramiento </t>
  </si>
  <si>
    <t>AP= POMi/PBEA</t>
  </si>
  <si>
    <t>Inadecuada planeación en el proceso de contratación de
soporte de los aplicativos.</t>
  </si>
  <si>
    <t xml:space="preserve">Sanciones  Administrativas </t>
  </si>
  <si>
    <t>Evitar poner en riesgo la adecuada operación de los aplicativos misionales.</t>
  </si>
  <si>
    <t>Secretaría de las TIC y Departamento Admninistrativo de Hacienda</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</si>
  <si>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</si>
  <si>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</si>
  <si>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</si>
  <si>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Implementar el boton de pagos PSE para el pago del Impuesto Predial</t>
  </si>
  <si>
    <t xml:space="preserve"> Departamento Admninistrativo de Hacienda</t>
  </si>
  <si>
    <t>Secretaría de las TIC</t>
  </si>
  <si>
    <t xml:space="preserve">Agilizar la firma de los convenios con los Bancos </t>
  </si>
  <si>
    <t>Terminar las pruebas de funcionamiento del Web Service.</t>
  </si>
  <si>
    <t>Boton PSE Implementado</t>
  </si>
  <si>
    <t>Ajuste convenio con Banco de Occidente</t>
  </si>
  <si>
    <t xml:space="preserve">Convenio Ajustado </t>
  </si>
  <si>
    <t>Tener el Web service funcionando para activar el boton PSE en el Portal Tributario</t>
  </si>
  <si>
    <t>Firmar Convenio interadministrativo con banco de Occidente</t>
  </si>
  <si>
    <t>Sanciones disciplinarias a los funcionarios de la entidad, falta de credilidad en la institucion, ineficiencia en los procesos , aumento de las PQRSD.</t>
  </si>
  <si>
    <t>Respuesta opotuna dentro de los terminos establecidos de la totalidad de los PQRS radicados en la entidad.</t>
  </si>
  <si>
    <t>Departamnento Administrativo de Fortalecimiento Institucional  -  Servicio y Atencion al Ciudadano</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</si>
  <si>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</si>
  <si>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</si>
  <si>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un documento a la Empresa de Vigilancia, en el cual nos certifiquen que han cumplido con la entrega de  dotacion al personal objeto del Contrato de Prestacion de Servicios </t>
  </si>
  <si>
    <t xml:space="preserve">Oficio de solicitud </t>
  </si>
  <si>
    <t xml:space="preserve">Subdirección del Departamento Administrativo  de Bienes y Suministros- SUPERVISOR DEL Contrato </t>
  </si>
  <si>
    <t xml:space="preserve">Posibles sanciones  </t>
  </si>
  <si>
    <t>Cronograma entregado</t>
  </si>
  <si>
    <t>Departamento Administrativo de Bienes y Suministros</t>
  </si>
  <si>
    <t xml:space="preserve">Municipio de Armenia- </t>
  </si>
  <si>
    <t>Oscar Castellanos Tabares</t>
  </si>
  <si>
    <t xml:space="preserve">Regular </t>
  </si>
  <si>
    <t>Durante el primer semestre de la vigencia 2017 no se evidenció soporte técnico a los aplicativos con que cuenta la entidad. Esto evidenciado en que los contratos celebrados por el municipio para la vigencia 2017 rigen a partir del segundo semestre así:
Contratos:
TIC 20170956 Inicio de contrato 2 mayo de 2017
TIC 20171715 Inicio de contrato 21 de junio de 2017
TIC 20171720 Inicio de contrato 21 de junio de 2017
TIC 20172126 Inicio de contrato 8 de agosto de 2017.
poniendo con ello en riesgo la buena operación de los mismos y la no posibilidad de atender contingencias y restablecer los aplicativos</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</si>
  <si>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</si>
  <si>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</si>
  <si>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</si>
  <si>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</si>
  <si>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</si>
  <si>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</si>
  <si>
    <t>Secretaria de Gobierno y Convivencia Area Cuerpo oficial de Bomberos.</t>
  </si>
  <si>
    <t>Dar cumplimiento de las partes  a las Obligaciones establecidas  en el  Contrato de Prestacion de Servicios</t>
  </si>
  <si>
    <t xml:space="preserve">Dar cumplimiento a la Planeacion Contractual </t>
  </si>
  <si>
    <t xml:space="preserve">Cumplimiento a la normatividad nacional en relación al manejo de los impuestos por publicidad exterior visual garantizando así seguridad  de la información tantos para los contribuyentes como para  la administración. </t>
  </si>
  <si>
    <t xml:space="preserve">Adelantar las acciones legales tendientes a la recuperación o pago de los dineros dejados de recaudar, por concepto de Publicidad Exterior Visual. </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</si>
  <si>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</si>
  <si>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Baja ejecución de los recursos de la sobretasa bomberil, lo que conlleva a la no adquisición de la totalidad de los bienes y servicios requeridos por le COBA</t>
  </si>
  <si>
    <t>Falta de Planeación y seguimiento de los procesos contractuales que se realizan con los recursos de la sobretasa bomberil.</t>
  </si>
  <si>
    <t>Realizar una adeacuada planeación y seguimiento de los procesos  contractuales, de acuerdo a las necesidades requeridas para el funcionamiento del COBA, tieniendo encuenta los tiempos establecidos y las especificaciones requeridas y ajustados a la norma.</t>
  </si>
  <si>
    <t>Secretaria de Educacion Municipal</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</si>
  <si>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</si>
  <si>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</si>
  <si>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</si>
  <si>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Que las Instituciones educativas  realicen mantenimiento periodico de los tanques que suministran el agua a los restaurantes escolares.</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</si>
  <si>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</si>
  <si>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 xml:space="preserve">Solicitar  a la Empresa de Vigilancia,  certificacion  del cumplimiento  en la entrega de  dotacion al personal objeto del Contrato de Prestacion de Servicios; de igual forma apoyarnos en el Ministerio de Trabajo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</si>
  <si>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</si>
  <si>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</si>
  <si>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 Planear y elaborar un cronograma  durante la vigencia para verificar  que  los Contratos cumplan con los terminos establecidos  dentro de los  procesos contractuales </t>
  </si>
  <si>
    <t xml:space="preserve">Entrega del Cronograma a las diferentes Dependencias de la Admon Municipal </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</si>
  <si>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</si>
  <si>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</si>
  <si>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</si>
  <si>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</si>
  <si>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</si>
  <si>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</si>
  <si>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 xml:space="preserve"> Riesgos por perdida de la información y manipulacion de la informacion</t>
  </si>
  <si>
    <t xml:space="preserve">migrar la información registrada en la base de datos excel  al nuevo aplicativo  por parte del funcionario responsable  del  depto Adtivo de Planeación  </t>
  </si>
  <si>
    <t xml:space="preserve">Base de datos actualizada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</si>
  <si>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</si>
  <si>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</si>
  <si>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</si>
  <si>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Actualizar la base datos permanentemente  de los contribuyentes  de la publicidad exterior visual, con  el fin de  que la información sea oportuna y confiable     </t>
  </si>
  <si>
    <t>no se adelantan acciones legales tendientes a la recuperación o pago de los dineros dejados de recaudar</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</si>
  <si>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</si>
  <si>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 xml:space="preserve">Solicitar  el desarrollo de  un aplicativo  que permita  relacionar  de manera  eficaz los contribuyentes  a fin de verificar  que el recaudo  por concepto de  publicidad exterior visual  sean cancelados oportunamente  </t>
  </si>
  <si>
    <t>incumplimiento del pago oportuno a lo que manifestaron no existir dicho procedimiento para el recaudo</t>
  </si>
  <si>
    <t xml:space="preserve"> se evidencian falencias en el Decreto Municipal No. 063 de 2013 y la Ley 140 de 1997, dificultando la aplicación del mismo en el Municipio de Armenia,</t>
  </si>
  <si>
    <t>Dar  aplicabilidad  a la normatividad vigente con respecto  a la publicidad exterior visual  en el Municipio de Armenia.</t>
  </si>
  <si>
    <t xml:space="preserve">Borrador de Decreto </t>
  </si>
  <si>
    <t>Realizar mesas de trabajo con el Depto adtivo de hacienda, a fin de exponer la problemática  referente a la publicidad exterior visual , contemplada en el Código de rentas enrutando a la luz  técnica juridica ,mediante actas</t>
  </si>
  <si>
    <t xml:space="preserve">Sugerir al Depto Adtivo de Hacienda , la modificación  del Acuerdo municipal No. 017 de  2012, artículos 60  al 73 , con respecto a lo regulado de la publicidad exterior visual </t>
  </si>
  <si>
    <t xml:space="preserve">Proyectar borrador  de Decreto Municipal  en relación a la publicidad exterior visual, </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</si>
  <si>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</si>
  <si>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Mesas de trabajo. </t>
  </si>
  <si>
    <t xml:space="preserve">Determinar las obligaciones pendientes por pago con el acercamiento al contribuyente mediante facilidades para el pago (acuerdos de pago), a traves de mesas de trabajo bimestral con el Departamento Administrativo de Hacienda - Tesorería General. </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</si>
  <si>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</si>
  <si>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</si>
  <si>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 xml:space="preserve">Realizar mesas de trabajo  con los operadores , Secretarios de Despacho y Directores de Deptos , donde se socialice  las acciones a tomar  debido al vencimiento de términos en las respuestas a los requerimientos  </t>
  </si>
  <si>
    <t>Socializar  mediante circular  las acciones a emprender  por el incumplimiento enlas respuestas de PQRSD</t>
  </si>
  <si>
    <t xml:space="preserve">Circular </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</si>
  <si>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</si>
  <si>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</si>
  <si>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</si>
  <si>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Subdirección del  Departamento Administrativo de Planeación Municipaly el Departamento Admnistrativo de Hacienda ( Ejecuciones Fiscales )</t>
  </si>
  <si>
    <t>Que los expedientes  físicos entregados a los funcionarios y/ o contratistas correspondan a las asignadas en el sistema QX Transito y permanezcan debidamente conservados y custodiados en el área de archivo.</t>
  </si>
  <si>
    <t>Libro radicador firmado por el funcionario /y /o contratista   y  visualización a traves del  sistema QX TRANSITO</t>
  </si>
  <si>
    <t xml:space="preserve"> Falta de control y seguimiento a los expedientes- documentos que reposan en el área de archivo</t>
  </si>
  <si>
    <t xml:space="preserve"> Actas de seguimiento</t>
  </si>
  <si>
    <t xml:space="preserve"> Detrimento Patrimonial </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</si>
  <si>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</si>
  <si>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</si>
  <si>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</si>
  <si>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 no tiene un control de ingreso y salida de
expedientes, toda vez que al solicitar la información respecto los procesos a
revisar, no se encontraron los comparendos P1656880, P165182, P165181</t>
  </si>
  <si>
    <t>Sanciones legales</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</si>
  <si>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</si>
  <si>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Contar con la informacion necesaria sobre la adecuada disposicion de los residuos solidos.</t>
  </si>
  <si>
    <t xml:space="preserve">Contar con una adecuada disposición de residuos solidos en los restaurantes escolares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</si>
  <si>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</si>
  <si>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</si>
  <si>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Realizar seguimiento a las Instituciones educativas para verificar  el funcionamiento de las neveras y demás implementos de almacenamiento y conservación de alimentos  en los restaurantes escolares.</t>
  </si>
  <si>
    <t>Inadecuada Gestión Administrativa</t>
  </si>
  <si>
    <t>Incumplimiento de Lineamientos Técnico Administrativos del Progrma PAE</t>
  </si>
  <si>
    <t xml:space="preserve">Implementar lista de chequeo de verificación por parte de las funcionarias adscritas al programa PAE de la adecuada utilización de las canecas donde se disponen los residuos orgánicos y No orgánicos. </t>
  </si>
  <si>
    <t xml:space="preserve">Efectuar seguimiento  trimestral a la lista  de chequeo  para verificar la utilización de las canecas donde se disponen  residuos  sólidos , evidenciado a través de informes  </t>
  </si>
  <si>
    <t xml:space="preserve">Efectuar seguimiento  trimestral a la lista  de chequeo  para la existencia  de los implementos de aseo  en los restaurantes escolares , evidenciado  a  través de informes.  </t>
  </si>
  <si>
    <t>Verificar   trimestralmente por parte de las funcionarias adscritas al programa PAE, sobre  el mantenimiento periódico de los tanques de abastecimiento de agua en los restaurantes escolares, evidenciado mediante informes .</t>
  </si>
  <si>
    <t>Verificar trimestralmente por parte de funcionarias adscritas al programa PAE sobre el cumplimiento  de las condiciones específicas de las áreas de elaboración de alimentos, evidenciado mediante informes, debidamente soportados.</t>
  </si>
  <si>
    <t>Verificar trimestralmente por parte de funcionarias adscritas al programa PAE sobre el adecuado funcionamiento de las neveras y demás implementos de almacenamiento y conservación de alimentos evidenciado mediante informes, debidamente soportados.</t>
  </si>
  <si>
    <t>Que los restaurantes escolares cuenten con  las herramientas necesarias para la elaboración y conservación de alimentos.</t>
  </si>
  <si>
    <t>Efectuar  mantenimiento periódico de los tanques de abastecimiento de agua en los restaurantes escolares.</t>
  </si>
  <si>
    <t>Capacitar a las Manipuladoras del PAE sobre las especificaciones técnicas del programa de desechos solidos.</t>
  </si>
  <si>
    <t xml:space="preserve">Realizar seguimiento a capacitacion sobre saneamiento basico referente a especificaciones técnicas del programa de desechos solidos, evidenciado mediante Control de asistencias, registro fotografico  e informe  . </t>
  </si>
  <si>
    <t xml:space="preserve">Capacitación  programada y  ejecutada </t>
  </si>
  <si>
    <r>
      <t>Descripción hallazgo (No mas de 50 palabras</t>
    </r>
    <r>
      <rPr>
        <b/>
        <sz val="11"/>
        <rFont val="Arial"/>
        <family val="2"/>
      </rPr>
      <t xml:space="preserve">) </t>
    </r>
  </si>
  <si>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</si>
  <si>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 xml:space="preserve"> Secretaria de Tránsito y Transporte </t>
  </si>
  <si>
    <t xml:space="preserve"> Poner en uso el funcionamiento la señalizacion  vertical de las zonas azules  en el Municipio de Armenia, una vez entre en operación las zonas azules.</t>
  </si>
  <si>
    <t xml:space="preserve"> Secretaria de Transito y Transporte </t>
  </si>
  <si>
    <t xml:space="preserve"> Implementar nuevamente  el uso de la señalizacion vertical  de zonas azules,  una vez entre en operación las zonas azules</t>
  </si>
  <si>
    <t>Hacer seguimiento trimestral  a través del supervisor de la utilización de las señales verticales de las zonas azules , una vez entre en operación, evidenciado en actas.</t>
  </si>
  <si>
    <t>falta de utilización  de la señalización vertical implementada para las zonas azules</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</si>
  <si>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</si>
  <si>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 xml:space="preserve">Incumplimiento a la normativa nacional  e  internacionales y buenas prácticas como COBIT 5, ITIL, ISO 27000, ISO27005, los </t>
  </si>
  <si>
    <t xml:space="preserve">Implementar estrategias para el cobro del impuesto por concepto de publicidad exterior visual dejados por percibir por parte del Municipio de Armenia. </t>
  </si>
  <si>
    <t xml:space="preserve">No cuentan con con Documentacion que certifiquen la dotacion que es entregada a cada uno de los vigilantes.    </t>
  </si>
  <si>
    <t>05 de Diciembre de 2018</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</si>
  <si>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</si>
  <si>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Subdirección del  Departamento Administrativo de Planeación Municipal y la Secretaria de las Tecnologias de la Informacion y las Comunicaciones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</si>
  <si>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</si>
  <si>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</si>
  <si>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r>
      <rPr>
        <sz val="12"/>
        <rFont val="Arial"/>
        <family val="2"/>
      </rPr>
      <t xml:space="preserve">DEBBIE  DUQUE BURGOS
</t>
    </r>
    <r>
      <rPr>
        <sz val="14"/>
        <rFont val="Arial"/>
        <family val="2"/>
      </rPr>
      <t>Alcaldesa  (E )</t>
    </r>
    <r>
      <rPr>
        <sz val="10"/>
        <rFont val="Arial"/>
        <family val="2"/>
      </rPr>
      <t xml:space="preserve"> </t>
    </r>
  </si>
  <si>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</si>
  <si>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Realizar los procesos contractuales por parte de la Secretaria TIC  de los aplicativos Misionales antes de finalizar el mes de febrero de cada año</t>
  </si>
  <si>
    <t xml:space="preserve">Contratos Elaborados y Firmados para la vigencia correspondiente de Aplicativos Misionales </t>
  </si>
  <si>
    <t xml:space="preserve"> Con el fin de mitigar los riesgos que puedan presentarse en el transcurso  de la vigencia             se deben elaborar los contratos de los Aplicativos: Finanzas Plus, Impuestos Plus, Recursos Fisicos e Intraweb.</t>
  </si>
  <si>
    <t xml:space="preserve">Descripción hallazgo (No mas de 50 palabras) </t>
  </si>
  <si>
    <t xml:space="preserve">Denuncia Ciudadana DP-018-0108 </t>
  </si>
  <si>
    <t xml:space="preserve">Mantenimiento estado del Parque automotor del Cuerpo Oficial de Bomberos del Municipio de Armenia- Incumplimiento de la Resolucion NO.0661 de 2014 </t>
  </si>
  <si>
    <t xml:space="preserve">El estado actual de los vehiculos del Cuerpo Oficial de Bomberos no se armoniza con los estandares fijados en la Resolucion No 661 de 2014. </t>
  </si>
  <si>
    <t xml:space="preserve">Conocer el estado actual de los vehiculos que requieren la inetervencion </t>
  </si>
  <si>
    <t xml:space="preserve">Secretaria de Gobieno y Convivencia ( Estacion cuerpo Oficial de Bomberos) </t>
  </si>
  <si>
    <t xml:space="preserve">Vehiculos del Cuerpo Oficial de Bomberos sin identificacion plena </t>
  </si>
  <si>
    <t xml:space="preserve">Mesa de Trabajo </t>
  </si>
  <si>
    <t xml:space="preserve">Cumplimiento de los requisitos legales relacionados con la legalidad y uso de los vehiculos  del Cuerpo Ofical de Bomberos </t>
  </si>
  <si>
    <t xml:space="preserve">Secretaria de Gobieno y Convivencia ( Estacion cuerpo Oficial de Bomberos) Departamento Administrativo de Biens y Suministros </t>
  </si>
  <si>
    <t xml:space="preserve">Gestionar ante las Entidades competentes los tramites correspondientes para la legalización de los vehiculos </t>
  </si>
  <si>
    <t>Actas de seguimiento.</t>
  </si>
  <si>
    <t xml:space="preserve">Los vehiculos con que cuenta el Cuerpo oficial de Bomberos no todos se encuentran en condiciones optimas de funcionamiento </t>
  </si>
  <si>
    <t xml:space="preserve">Acta de Comité Operativo </t>
  </si>
  <si>
    <t>Secretaria de Gobieno y Convivencia ( Estacion cuerpo Oficial de Bomberos) y el Departamento Administrativo de Bienes y Suministros.</t>
  </si>
  <si>
    <t>Plan de Accion elaborado y ejecutado</t>
  </si>
  <si>
    <t>Abril 01 de 2019</t>
  </si>
  <si>
    <t>Vigencia  2018</t>
  </si>
  <si>
    <t>Entidad</t>
  </si>
  <si>
    <t>Rep.Legal</t>
  </si>
  <si>
    <t>Fecha Suscripción</t>
  </si>
  <si>
    <t>Periodo  fiscal que cubre</t>
  </si>
  <si>
    <t>Modalidad  de Auditoria</t>
  </si>
  <si>
    <t>Municipio de Armenia-  ( Sria de Gobierno y Depto Adtivo de Bienes ySuministros )</t>
  </si>
  <si>
    <t>INFORMACION  SOBRE LOS PLANES DE MEJORAMIENTO</t>
  </si>
  <si>
    <t>FORMATO No.1</t>
  </si>
  <si>
    <t>OSCAR CASTELLANOS TABARES 
Alcalde</t>
  </si>
  <si>
    <t>Debilidad en la operación de los Vehiculos del cuerpo Oficial de Bomberos  de Armenia</t>
  </si>
  <si>
    <t xml:space="preserve">Realizar seguimiento cada dos meses, de los avances con respecto a la legalización de los vehiculos, evidenciado a través de actas.. </t>
  </si>
  <si>
    <t xml:space="preserve">Secretaria de Gobieno y Convivencia ( Estacion Cuerpo Oficial de Bomberos) Departamento Administrativo de Bienes y Suministros </t>
  </si>
  <si>
    <t xml:space="preserve">Incumplimiento al Código Nacional de Tránsito Terrestre ( Vehiculos adscritos al cuperpo oficial de Bomberos SIN PLACA)  </t>
  </si>
  <si>
    <t xml:space="preserve">Realizar un diagnóstico del estado actual de cada uno de los Vehiculos que hacen parte del parque automotor del Cuerpo Oficial de Bomberos de Armenia. </t>
  </si>
  <si>
    <t>Socializacion del diagnóstico de los vehiculos a través  del Comité Operativo de la Secretaría de Gobierno y Convivencia, evidenciado mediante acta.</t>
  </si>
  <si>
    <t>Informe presentado a la Contraloria Municipal de Armenia</t>
  </si>
  <si>
    <t xml:space="preserve">Informe del Diagnóstico </t>
  </si>
  <si>
    <t xml:space="preserve">Contratar  un profesional en mecanica automotriz para vehiculos especializados  del Cuerpo Oficial de Bomberos para que realice el diagnóstico de los mismos. </t>
  </si>
  <si>
    <t xml:space="preserve">Elaborar y ejecutar un Plan de Acción que permita el mejoramiento del estado de los vehiculos </t>
  </si>
  <si>
    <t>Realizar Mesa de Trabajo con la participación del Departamento Administrativo de Bienes y Suministros,  Secretaria de Gobierno y Conviencia y Cuerpo Oficial de Bomberos; con el fin de Coordinar y designar los responsables para realizar los  trámites ante las Entidades encargadas  de  legalizar los vehiculos del Cuerpo Oficial de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</si>
</sst>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
    <numFmt numFmtId="165" formatCode="d&quot; de &quot;mmm&quot; de &quot;yy"/>
    <numFmt numFmtId="166" formatCode="0.0"/>
    <numFmt numFmtId="167" formatCode="#,##0;&quot;-&quot;#,##0"/>
    <numFmt numFmtId="168" formatCode="dd/mm/yyyy;@"/>
  </numFmts>
  <fonts count="20">
    <font>
      <sz val="10"/>
      <name val="Arial"/>
      <family val="2"/>
    </font>
    <font>
      <sz val="11"/>
      <name val="Arial"/>
      <family val="2"/>
    </font>
    <font>
      <b/>
      <sz val="11"/>
      <name val="Arial"/>
      <family val="2"/>
    </font>
    <font>
      <b/>
      <sz val="10"/>
      <name val="Arial"/>
      <family val="2"/>
    </font>
    <font>
      <sz val="8"/>
      <name val="Arial"/>
      <family val="2"/>
    </font>
    <font>
      <sz val="9"/>
      <name val="Arial"/>
      <family val="2"/>
    </font>
    <font>
      <sz val="10"/>
      <name val="Arial"/>
      <family val="2"/>
    </font>
    <font>
      <sz val="9"/>
      <color indexed="10"/>
      <name val="Arial Black"/>
      <family val="2"/>
    </font>
    <font>
      <sz val="9"/>
      <color indexed="81"/>
      <name val="Tahoma"/>
      <family val="2"/>
    </font>
    <font>
      <sz val="10"/>
      <color rgb="FF000000"/>
      <name val="Arial1"/>
    </font>
    <font>
      <sz val="11"/>
      <color rgb="FF000000"/>
      <name val="Arial"/>
      <family val="2"/>
    </font>
    <font>
      <sz val="11"/>
      <color theme="1"/>
      <name val="Arial"/>
      <family val="2"/>
    </font>
    <font>
      <sz val="11"/>
      <color indexed="8"/>
      <name val="Arial"/>
      <family val="2"/>
    </font>
    <font>
      <sz val="12"/>
      <name val="Arial"/>
      <family val="2"/>
    </font>
    <font>
      <sz val="14"/>
      <name val="Arial"/>
      <family val="2"/>
    </font>
    <font>
      <b/>
      <sz val="8"/>
      <name val="Arial"/>
      <family val="2"/>
    </font>
    <font>
      <b/>
      <sz val="7"/>
      <name val="Arial"/>
      <family val="2"/>
    </font>
    <font>
      <sz val="7"/>
      <name val="Arial"/>
      <family val="2"/>
    </font>
    <font>
      <sz val="7"/>
      <color theme="1"/>
      <name val="Arial"/>
      <family val="2"/>
    </font>
    <font>
      <b/>
      <sz val="9"/>
      <name val="Arial"/>
      <family val="2"/>
    </font>
  </fonts>
  <fills count="22">
    <fill>
      <patternFill patternType="none"/>
    </fill>
    <fill>
      <patternFill patternType="gray125"/>
    </fill>
    <fill>
      <patternFill patternType="solid">
        <fgColor indexed="50"/>
        <bgColor indexed="51"/>
      </patternFill>
    </fill>
    <fill>
      <patternFill patternType="solid">
        <fgColor indexed="22"/>
        <bgColor indexed="22"/>
      </patternFill>
    </fill>
    <fill>
      <patternFill patternType="solid">
        <fgColor indexed="40"/>
        <bgColor indexed="49"/>
      </patternFill>
    </fill>
    <fill>
      <patternFill patternType="solid">
        <fgColor indexed="52"/>
        <bgColor indexed="29"/>
      </patternFill>
    </fill>
    <fill>
      <patternFill patternType="solid">
        <fgColor indexed="49"/>
        <bgColor indexed="40"/>
      </patternFill>
    </fill>
    <fill>
      <patternFill patternType="solid">
        <fgColor indexed="9"/>
        <bgColor indexed="64"/>
      </patternFill>
    </fill>
    <fill>
      <patternFill patternType="solid">
        <fgColor theme="0"/>
        <bgColor indexed="40"/>
      </patternFill>
    </fill>
    <fill>
      <patternFill patternType="solid">
        <fgColor theme="0"/>
        <bgColor indexed="64"/>
      </patternFill>
    </fill>
    <fill>
      <patternFill patternType="solid">
        <fgColor rgb="FFFFFFFF"/>
        <bgColor rgb="FFFFFFFF"/>
      </patternFill>
    </fill>
    <fill>
      <patternFill patternType="solid">
        <fgColor rgb="FF33CCCC"/>
        <bgColor indexed="40"/>
      </patternFill>
    </fill>
    <fill>
      <patternFill patternType="solid">
        <fgColor rgb="FF33CCCC"/>
        <bgColor indexed="64"/>
      </patternFill>
    </fill>
    <fill>
      <patternFill patternType="solid">
        <fgColor theme="0"/>
        <bgColor rgb="FFFFFFFF"/>
      </patternFill>
    </fill>
    <fill>
      <patternFill patternType="solid">
        <fgColor rgb="FF92D050"/>
        <bgColor indexed="51"/>
      </patternFill>
    </fill>
    <fill>
      <patternFill patternType="solid">
        <fgColor rgb="FF92D050"/>
        <bgColor rgb="FFDDDDDD"/>
      </patternFill>
    </fill>
    <fill>
      <patternFill patternType="solid">
        <fgColor rgb="FF92D050"/>
        <bgColor indexed="40"/>
      </patternFill>
    </fill>
    <fill>
      <patternFill patternType="solid">
        <fgColor rgb="FFFFFF00"/>
        <bgColor indexed="64"/>
      </patternFill>
    </fill>
    <fill>
      <patternFill patternType="solid">
        <fgColor rgb="FFFFFF00"/>
        <bgColor indexed="40"/>
      </patternFill>
    </fill>
    <fill>
      <patternFill patternType="solid">
        <fgColor rgb="FFFFFF00"/>
        <bgColor indexed="51"/>
      </patternFill>
    </fill>
    <fill>
      <patternFill patternType="solid">
        <fgColor theme="8" tint="0.39997558519241921"/>
        <bgColor indexed="64"/>
      </patternFill>
    </fill>
    <fill>
      <patternFill patternType="solid">
        <fgColor theme="8" tint="0.39997558519241921"/>
        <bgColor indexed="40"/>
      </patternFill>
    </fill>
  </fills>
  <borders count="56">
    <border>
      <left/>
      <right/>
      <top/>
      <bottom/>
      <diagonal/>
    </border>
    <border>
      <left style="thin">
        <color indexed="8"/>
      </left>
      <right/>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thin">
        <color indexed="8"/>
      </right>
      <top style="thin">
        <color indexed="8"/>
      </top>
      <bottom style="thin">
        <color indexed="8"/>
      </bottom>
      <diagonal/>
    </border>
    <border>
      <left style="hair">
        <color indexed="8"/>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medium">
        <color indexed="8"/>
      </top>
      <bottom/>
      <diagonal/>
    </border>
    <border>
      <left/>
      <right style="medium">
        <color indexed="8"/>
      </right>
      <top style="thick">
        <color indexed="8"/>
      </top>
      <bottom/>
      <diagonal/>
    </border>
    <border>
      <left/>
      <right style="thin">
        <color indexed="8"/>
      </right>
      <top style="thick">
        <color indexed="8"/>
      </top>
      <bottom/>
      <diagonal/>
    </border>
    <border>
      <left/>
      <right style="thick">
        <color indexed="8"/>
      </right>
      <top style="thick">
        <color indexed="8"/>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diagonal/>
    </border>
    <border>
      <left style="thin">
        <color indexed="8"/>
      </left>
      <right style="thin">
        <color indexed="8"/>
      </right>
      <top style="thick">
        <color indexed="8"/>
      </top>
      <bottom/>
      <diagonal/>
    </border>
    <border>
      <left style="medium">
        <color indexed="8"/>
      </left>
      <right/>
      <top style="medium">
        <color indexed="8"/>
      </top>
      <bottom/>
      <diagonal/>
    </border>
    <border>
      <left style="thick">
        <color indexed="8"/>
      </left>
      <right/>
      <top style="thick">
        <color indexed="8"/>
      </top>
      <bottom/>
      <diagonal/>
    </border>
    <border>
      <left/>
      <right/>
      <top style="thick">
        <color indexed="8"/>
      </top>
      <bottom/>
      <diagonal/>
    </border>
    <border>
      <left/>
      <right style="medium">
        <color indexed="8"/>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8"/>
      </left>
      <right style="hair">
        <color indexed="8"/>
      </right>
      <top/>
      <bottom style="hair">
        <color indexed="8"/>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6" fillId="0" borderId="0" applyFill="0" applyBorder="0" applyAlignment="0" applyProtection="0"/>
    <xf numFmtId="9" fontId="9" fillId="0" borderId="0"/>
  </cellStyleXfs>
  <cellXfs count="258">
    <xf numFmtId="0" fontId="0" fillId="0" borderId="0" xfId="0"/>
    <xf numFmtId="0" fontId="1" fillId="0" borderId="0" xfId="0" applyFont="1"/>
    <xf numFmtId="0" fontId="2" fillId="0" borderId="0" xfId="0" applyFont="1" applyAlignment="1">
      <alignment horizontal="center" wrapText="1"/>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164" fontId="2" fillId="0" borderId="0" xfId="0" applyNumberFormat="1" applyFont="1" applyAlignment="1">
      <alignment horizontal="center" wrapText="1"/>
    </xf>
    <xf numFmtId="165" fontId="2" fillId="0" borderId="0" xfId="0" applyNumberFormat="1" applyFont="1" applyAlignment="1">
      <alignment horizontal="center" wrapText="1"/>
    </xf>
    <xf numFmtId="0" fontId="0" fillId="0" borderId="0" xfId="0" applyAlignment="1">
      <alignment horizontal="center" wrapText="1"/>
    </xf>
    <xf numFmtId="0" fontId="0" fillId="2" borderId="2" xfId="0" applyFill="1" applyBorder="1"/>
    <xf numFmtId="0" fontId="1" fillId="0" borderId="0" xfId="0" applyFont="1" applyAlignment="1">
      <alignment horizontal="center"/>
    </xf>
    <xf numFmtId="0" fontId="2" fillId="0" borderId="0" xfId="0" applyFont="1"/>
    <xf numFmtId="0" fontId="1" fillId="0" borderId="0" xfId="0" applyFont="1" applyAlignment="1">
      <alignment horizontal="center" wrapText="1"/>
    </xf>
    <xf numFmtId="0" fontId="2" fillId="0" borderId="0" xfId="0" applyFont="1" applyAlignment="1">
      <alignment horizontal="left"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1" fontId="0" fillId="2" borderId="5" xfId="0" applyNumberFormat="1" applyFill="1" applyBorder="1" applyAlignment="1">
      <alignment horizontal="center" vertical="center"/>
    </xf>
    <xf numFmtId="9" fontId="0" fillId="2" borderId="5" xfId="1" applyFon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2" fontId="0" fillId="3" borderId="10" xfId="0" applyNumberFormat="1" applyFill="1" applyBorder="1" applyAlignment="1">
      <alignment horizontal="center" vertical="center"/>
    </xf>
    <xf numFmtId="0" fontId="0" fillId="3" borderId="10" xfId="0" applyFill="1" applyBorder="1" applyAlignment="1">
      <alignment horizontal="center" vertical="center"/>
    </xf>
    <xf numFmtId="0" fontId="0" fillId="0" borderId="9" xfId="0" applyBorder="1"/>
    <xf numFmtId="0" fontId="0" fillId="0" borderId="10" xfId="0" applyBorder="1"/>
    <xf numFmtId="0" fontId="3" fillId="0" borderId="0" xfId="0" applyFont="1" applyAlignment="1">
      <alignment wrapText="1"/>
    </xf>
    <xf numFmtId="0" fontId="0" fillId="0" borderId="0" xfId="0" applyAlignment="1">
      <alignment wrapText="1"/>
    </xf>
    <xf numFmtId="0" fontId="0" fillId="0" borderId="11" xfId="0" applyBorder="1"/>
    <xf numFmtId="0" fontId="0" fillId="0" borderId="9" xfId="0" applyBorder="1" applyAlignment="1">
      <alignment horizontal="left"/>
    </xf>
    <xf numFmtId="0" fontId="0" fillId="0" borderId="9" xfId="0" applyBorder="1" applyAlignment="1">
      <alignment horizontal="center"/>
    </xf>
    <xf numFmtId="0" fontId="0" fillId="2" borderId="8" xfId="0" applyFill="1" applyBorder="1"/>
    <xf numFmtId="0" fontId="0" fillId="0" borderId="8" xfId="0" applyBorder="1"/>
    <xf numFmtId="0" fontId="0" fillId="0" borderId="2" xfId="0" applyBorder="1"/>
    <xf numFmtId="1" fontId="0" fillId="0" borderId="12" xfId="0" applyNumberFormat="1" applyBorder="1"/>
    <xf numFmtId="0" fontId="0" fillId="4" borderId="8" xfId="0" applyFill="1" applyBorder="1"/>
    <xf numFmtId="0" fontId="0" fillId="4" borderId="2" xfId="0" applyFill="1" applyBorder="1"/>
    <xf numFmtId="0" fontId="0" fillId="0" borderId="13" xfId="0" applyBorder="1"/>
    <xf numFmtId="165" fontId="2" fillId="5" borderId="8" xfId="0" applyNumberFormat="1" applyFont="1" applyFill="1" applyBorder="1" applyAlignment="1">
      <alignment horizontal="center" wrapText="1"/>
    </xf>
    <xf numFmtId="165" fontId="2" fillId="5" borderId="2" xfId="0" applyNumberFormat="1" applyFont="1" applyFill="1" applyBorder="1" applyAlignment="1">
      <alignment horizontal="center" wrapText="1"/>
    </xf>
    <xf numFmtId="10" fontId="0" fillId="0" borderId="12" xfId="0" applyNumberFormat="1" applyBorder="1"/>
    <xf numFmtId="0" fontId="0" fillId="3" borderId="8" xfId="0" applyFill="1" applyBorder="1"/>
    <xf numFmtId="0" fontId="0" fillId="3" borderId="2" xfId="0" applyFill="1" applyBorder="1"/>
    <xf numFmtId="0" fontId="2" fillId="0" borderId="0" xfId="0" applyFont="1" applyAlignment="1">
      <alignment horizontal="centerContinuous" wrapText="1"/>
    </xf>
    <xf numFmtId="0" fontId="3" fillId="0" borderId="1" xfId="0" applyFont="1" applyBorder="1" applyAlignment="1">
      <alignment horizontal="left" wrapText="1"/>
    </xf>
    <xf numFmtId="0" fontId="0" fillId="0" borderId="10" xfId="0" applyBorder="1" applyAlignment="1">
      <alignment horizontal="centerContinuous" wrapText="1"/>
    </xf>
    <xf numFmtId="0" fontId="3" fillId="0" borderId="15" xfId="0" applyFont="1" applyBorder="1" applyAlignment="1">
      <alignment horizontal="centerContinuous"/>
    </xf>
    <xf numFmtId="0" fontId="0" fillId="0" borderId="16" xfId="0" applyBorder="1" applyAlignment="1">
      <alignment horizontal="centerContinuous" vertical="center" wrapText="1"/>
    </xf>
    <xf numFmtId="0" fontId="0" fillId="0" borderId="5" xfId="0" applyBorder="1" applyAlignment="1">
      <alignment horizontal="centerContinuous" vertical="center" wrapText="1"/>
    </xf>
    <xf numFmtId="0" fontId="0" fillId="0" borderId="10" xfId="0" applyBorder="1" applyAlignment="1">
      <alignment horizontal="centerContinuous"/>
    </xf>
    <xf numFmtId="0" fontId="0" fillId="0" borderId="10" xfId="0" applyBorder="1" applyAlignment="1">
      <alignment horizontal="left"/>
    </xf>
    <xf numFmtId="0" fontId="3" fillId="0" borderId="10" xfId="0" applyFont="1" applyBorder="1" applyAlignment="1">
      <alignment horizontal="centerContinuous" wrapText="1"/>
    </xf>
    <xf numFmtId="15" fontId="0" fillId="0" borderId="5" xfId="0" applyNumberFormat="1" applyBorder="1" applyAlignment="1">
      <alignment horizontal="centerContinuous" vertical="center"/>
    </xf>
    <xf numFmtId="0" fontId="3" fillId="2" borderId="17" xfId="0" applyFont="1" applyFill="1" applyBorder="1" applyAlignment="1">
      <alignment horizontal="centerContinuous" vertical="center" wrapText="1"/>
    </xf>
    <xf numFmtId="0" fontId="3" fillId="0" borderId="18" xfId="0" applyFont="1" applyBorder="1" applyAlignment="1">
      <alignment horizontal="centerContinuous" vertical="center" wrapText="1"/>
    </xf>
    <xf numFmtId="0" fontId="3" fillId="0" borderId="17" xfId="0" applyFont="1" applyBorder="1" applyAlignment="1">
      <alignment horizontal="centerContinuous" vertical="center" wrapText="1"/>
    </xf>
    <xf numFmtId="0" fontId="3" fillId="0" borderId="19" xfId="0" applyFont="1" applyBorder="1" applyAlignment="1">
      <alignment horizontal="centerContinuous" vertical="center" wrapText="1"/>
    </xf>
    <xf numFmtId="0" fontId="0" fillId="0" borderId="20" xfId="0" applyBorder="1" applyAlignment="1">
      <alignment horizontal="centerContinuous" vertical="center" wrapText="1"/>
    </xf>
    <xf numFmtId="0" fontId="0" fillId="6" borderId="21" xfId="0" applyFill="1" applyBorder="1" applyAlignment="1">
      <alignment horizontal="centerContinuous" vertical="center" wrapText="1"/>
    </xf>
    <xf numFmtId="0" fontId="0" fillId="6" borderId="16" xfId="0" applyFill="1" applyBorder="1" applyAlignment="1">
      <alignment horizontal="centerContinuous" vertical="center" wrapText="1"/>
    </xf>
    <xf numFmtId="0" fontId="3" fillId="0" borderId="22" xfId="0" applyFont="1" applyBorder="1" applyAlignment="1">
      <alignment horizontal="centerContinuous" vertical="center" wrapText="1"/>
    </xf>
    <xf numFmtId="165" fontId="2" fillId="5" borderId="20" xfId="0" applyNumberFormat="1" applyFont="1" applyFill="1" applyBorder="1" applyAlignment="1">
      <alignment horizontal="centerContinuous" wrapText="1"/>
    </xf>
    <xf numFmtId="0" fontId="3" fillId="0" borderId="23" xfId="0" applyFont="1" applyBorder="1" applyAlignment="1">
      <alignment horizontal="centerContinuous" vertical="center" wrapText="1"/>
    </xf>
    <xf numFmtId="0" fontId="3" fillId="6" borderId="24" xfId="0" applyFont="1" applyFill="1" applyBorder="1" applyAlignment="1">
      <alignment horizontal="centerContinuous" vertical="center" wrapText="1"/>
    </xf>
    <xf numFmtId="0" fontId="3" fillId="6" borderId="22" xfId="0" applyFont="1" applyFill="1" applyBorder="1" applyAlignment="1">
      <alignment horizontal="centerContinuous" vertical="center" wrapText="1"/>
    </xf>
    <xf numFmtId="0" fontId="3" fillId="6" borderId="16" xfId="0" applyFont="1" applyFill="1" applyBorder="1" applyAlignment="1">
      <alignment horizontal="centerContinuous" vertical="center" wrapText="1"/>
    </xf>
    <xf numFmtId="0" fontId="3" fillId="0" borderId="25" xfId="0" applyFont="1" applyBorder="1" applyAlignment="1">
      <alignment horizontal="centerContinuous" vertical="center" wrapText="1"/>
    </xf>
    <xf numFmtId="0" fontId="2" fillId="0" borderId="26" xfId="0" applyFont="1" applyBorder="1" applyAlignment="1">
      <alignment horizontal="left" wrapText="1"/>
    </xf>
    <xf numFmtId="0" fontId="7" fillId="7" borderId="0" xfId="0" applyFont="1" applyFill="1" applyAlignment="1">
      <alignment horizontal="center" vertical="center" wrapText="1"/>
    </xf>
    <xf numFmtId="0" fontId="0" fillId="0" borderId="27" xfId="0" applyBorder="1"/>
    <xf numFmtId="0" fontId="1" fillId="0" borderId="28" xfId="0" applyFont="1" applyBorder="1"/>
    <xf numFmtId="0" fontId="2" fillId="0" borderId="28" xfId="0" applyFont="1" applyBorder="1" applyAlignment="1">
      <alignment horizontal="centerContinuous" wrapText="1"/>
    </xf>
    <xf numFmtId="0" fontId="0" fillId="0" borderId="29" xfId="0" applyBorder="1"/>
    <xf numFmtId="0" fontId="0" fillId="0" borderId="30" xfId="0" applyBorder="1"/>
    <xf numFmtId="0" fontId="0" fillId="0" borderId="31" xfId="0" applyBorder="1"/>
    <xf numFmtId="0" fontId="2" fillId="0" borderId="30" xfId="0" applyFont="1" applyBorder="1" applyAlignment="1">
      <alignment horizontal="left"/>
    </xf>
    <xf numFmtId="0" fontId="3" fillId="0" borderId="30" xfId="0" applyFont="1" applyBorder="1" applyAlignment="1">
      <alignment horizontal="left"/>
    </xf>
    <xf numFmtId="0" fontId="5" fillId="0" borderId="0" xfId="0" applyFont="1"/>
    <xf numFmtId="0" fontId="0" fillId="0" borderId="14" xfId="0" applyBorder="1"/>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0" borderId="33" xfId="0" applyFont="1" applyBorder="1" applyAlignment="1">
      <alignment horizontal="center" vertical="center" wrapText="1"/>
    </xf>
    <xf numFmtId="0" fontId="10" fillId="10" borderId="48" xfId="0" applyFont="1" applyFill="1" applyBorder="1" applyAlignment="1">
      <alignment horizontal="center" vertical="center" wrapText="1"/>
    </xf>
    <xf numFmtId="167" fontId="10" fillId="0" borderId="48" xfId="2" applyNumberFormat="1" applyFont="1" applyBorder="1" applyAlignment="1">
      <alignment horizontal="center" vertical="center" wrapText="1"/>
    </xf>
    <xf numFmtId="0" fontId="2" fillId="11" borderId="14" xfId="0" applyFont="1" applyFill="1" applyBorder="1" applyAlignment="1">
      <alignment horizontal="center" vertical="center" wrapText="1"/>
    </xf>
    <xf numFmtId="0" fontId="1" fillId="11" borderId="14" xfId="0" applyFont="1" applyFill="1" applyBorder="1" applyAlignment="1">
      <alignment vertical="center" wrapText="1"/>
    </xf>
    <xf numFmtId="0" fontId="1" fillId="0" borderId="14" xfId="0" applyFont="1" applyBorder="1" applyAlignment="1">
      <alignment vertical="center" wrapText="1"/>
    </xf>
    <xf numFmtId="0" fontId="11" fillId="0" borderId="14" xfId="0" applyFont="1" applyBorder="1" applyAlignment="1">
      <alignment horizontal="center" vertical="center" wrapText="1"/>
    </xf>
    <xf numFmtId="0" fontId="1" fillId="8" borderId="14" xfId="0" applyFont="1" applyFill="1" applyBorder="1" applyAlignment="1">
      <alignment vertical="center" wrapText="1"/>
    </xf>
    <xf numFmtId="0" fontId="1" fillId="8" borderId="14" xfId="0" applyFont="1" applyFill="1" applyBorder="1" applyAlignment="1">
      <alignment horizontal="center" vertical="center" wrapText="1"/>
    </xf>
    <xf numFmtId="0" fontId="1" fillId="8" borderId="34" xfId="0" applyFont="1" applyFill="1" applyBorder="1" applyAlignment="1">
      <alignment vertical="center" wrapText="1"/>
    </xf>
    <xf numFmtId="0" fontId="1" fillId="8" borderId="34" xfId="0" applyFont="1" applyFill="1" applyBorder="1" applyAlignment="1">
      <alignment horizontal="center" vertical="center" wrapText="1"/>
    </xf>
    <xf numFmtId="0" fontId="1" fillId="0" borderId="34" xfId="0" applyFont="1" applyBorder="1" applyAlignment="1">
      <alignment vertical="top" wrapText="1"/>
    </xf>
    <xf numFmtId="0" fontId="1" fillId="0" borderId="14" xfId="0" applyFont="1" applyBorder="1" applyAlignment="1">
      <alignment vertical="top" wrapText="1"/>
    </xf>
    <xf numFmtId="0" fontId="1" fillId="9" borderId="14" xfId="0" applyFont="1" applyFill="1" applyBorder="1" applyAlignment="1">
      <alignment vertical="center" wrapText="1"/>
    </xf>
    <xf numFmtId="0" fontId="1" fillId="9" borderId="41" xfId="0" applyFont="1" applyFill="1" applyBorder="1" applyAlignment="1">
      <alignment vertical="center" wrapText="1"/>
    </xf>
    <xf numFmtId="0" fontId="1" fillId="9" borderId="14" xfId="0" applyFont="1" applyFill="1" applyBorder="1" applyAlignment="1">
      <alignment horizontal="center" vertical="center" wrapText="1"/>
    </xf>
    <xf numFmtId="0" fontId="1" fillId="9" borderId="14" xfId="0" applyFont="1" applyFill="1" applyBorder="1" applyAlignment="1">
      <alignment vertical="top" wrapText="1"/>
    </xf>
    <xf numFmtId="0" fontId="1" fillId="11" borderId="14" xfId="0" applyFont="1" applyFill="1" applyBorder="1" applyAlignment="1">
      <alignment horizontal="center" vertical="top" wrapText="1"/>
    </xf>
    <xf numFmtId="0" fontId="1" fillId="0" borderId="14" xfId="0" applyFont="1" applyBorder="1" applyAlignment="1">
      <alignment horizontal="center" vertical="top" wrapText="1"/>
    </xf>
    <xf numFmtId="9" fontId="1" fillId="0" borderId="14" xfId="0" applyNumberFormat="1" applyFont="1" applyBorder="1" applyAlignment="1">
      <alignment vertical="center" wrapText="1"/>
    </xf>
    <xf numFmtId="0" fontId="1" fillId="0" borderId="40" xfId="0" applyFont="1" applyBorder="1" applyAlignment="1">
      <alignment vertical="center" wrapText="1"/>
    </xf>
    <xf numFmtId="0" fontId="1" fillId="0" borderId="14" xfId="0" applyFont="1" applyBorder="1"/>
    <xf numFmtId="0" fontId="1" fillId="0" borderId="34" xfId="0" applyFont="1" applyBorder="1" applyAlignment="1">
      <alignment vertical="center" wrapText="1"/>
    </xf>
    <xf numFmtId="9" fontId="1" fillId="0" borderId="38" xfId="0" applyNumberFormat="1" applyFont="1" applyBorder="1" applyAlignment="1">
      <alignment vertical="center" wrapText="1"/>
    </xf>
    <xf numFmtId="0" fontId="1" fillId="0" borderId="38" xfId="0" applyFont="1" applyBorder="1" applyAlignment="1">
      <alignment horizontal="center" vertical="center" wrapText="1"/>
    </xf>
    <xf numFmtId="0" fontId="1" fillId="12" borderId="14" xfId="0" applyFont="1" applyFill="1" applyBorder="1" applyAlignment="1">
      <alignment horizontal="justify" vertical="center" wrapText="1"/>
    </xf>
    <xf numFmtId="0" fontId="12" fillId="12" borderId="14" xfId="0" applyFont="1" applyFill="1" applyBorder="1" applyAlignment="1">
      <alignment horizontal="center" vertical="center" wrapText="1"/>
    </xf>
    <xf numFmtId="0" fontId="10" fillId="9" borderId="48" xfId="0" applyFont="1" applyFill="1" applyBorder="1" applyAlignment="1">
      <alignment vertical="center" wrapText="1"/>
    </xf>
    <xf numFmtId="0" fontId="10" fillId="13" borderId="48" xfId="0" applyFont="1" applyFill="1" applyBorder="1" applyAlignment="1">
      <alignment horizontal="center" vertical="center" wrapText="1"/>
    </xf>
    <xf numFmtId="167" fontId="10" fillId="9" borderId="48" xfId="2" applyNumberFormat="1" applyFont="1" applyFill="1" applyBorder="1" applyAlignment="1">
      <alignment horizontal="center" vertical="center" wrapText="1"/>
    </xf>
    <xf numFmtId="0" fontId="10" fillId="13" borderId="47" xfId="0" applyFont="1" applyFill="1" applyBorder="1" applyAlignment="1">
      <alignment horizontal="center" vertical="center" wrapText="1"/>
    </xf>
    <xf numFmtId="1" fontId="10" fillId="13" borderId="48" xfId="0" applyNumberFormat="1" applyFont="1" applyFill="1" applyBorder="1" applyAlignment="1">
      <alignment horizontal="center" vertical="center" wrapText="1"/>
    </xf>
    <xf numFmtId="0" fontId="1" fillId="9" borderId="34" xfId="0" applyFont="1" applyFill="1" applyBorder="1" applyAlignment="1">
      <alignment vertical="center" wrapText="1"/>
    </xf>
    <xf numFmtId="0" fontId="1" fillId="9" borderId="34" xfId="0" applyFont="1" applyFill="1" applyBorder="1" applyAlignment="1">
      <alignment horizontal="center" vertical="center" wrapText="1"/>
    </xf>
    <xf numFmtId="0" fontId="11" fillId="9" borderId="46" xfId="0" applyFont="1" applyFill="1" applyBorder="1" applyAlignment="1">
      <alignment vertical="center" wrapText="1"/>
    </xf>
    <xf numFmtId="0" fontId="10" fillId="13" borderId="49" xfId="0" applyFont="1" applyFill="1" applyBorder="1" applyAlignment="1">
      <alignment horizontal="center" vertical="center" wrapText="1"/>
    </xf>
    <xf numFmtId="0" fontId="1" fillId="14" borderId="14" xfId="0" applyFont="1" applyFill="1" applyBorder="1" applyAlignment="1">
      <alignment horizontal="center" vertical="center" wrapText="1"/>
    </xf>
    <xf numFmtId="1" fontId="10" fillId="15" borderId="48" xfId="0" applyNumberFormat="1" applyFont="1" applyFill="1" applyBorder="1" applyAlignment="1">
      <alignment horizontal="center" vertical="center"/>
    </xf>
    <xf numFmtId="166" fontId="1" fillId="16" borderId="14" xfId="0" applyNumberFormat="1" applyFont="1" applyFill="1" applyBorder="1" applyAlignment="1">
      <alignment horizontal="center" vertical="center" wrapText="1"/>
    </xf>
    <xf numFmtId="2" fontId="1" fillId="14" borderId="14" xfId="0" applyNumberFormat="1" applyFont="1" applyFill="1" applyBorder="1" applyAlignment="1">
      <alignment horizontal="center" vertical="center"/>
    </xf>
    <xf numFmtId="2" fontId="1" fillId="14" borderId="38" xfId="0" applyNumberFormat="1" applyFont="1" applyFill="1" applyBorder="1" applyAlignment="1">
      <alignment horizontal="center" vertical="center"/>
    </xf>
    <xf numFmtId="2" fontId="1" fillId="14" borderId="14" xfId="0" applyNumberFormat="1" applyFont="1" applyFill="1" applyBorder="1" applyAlignment="1">
      <alignment horizontal="center" vertical="center" wrapText="1"/>
    </xf>
    <xf numFmtId="1" fontId="10" fillId="15" borderId="48" xfId="0" applyNumberFormat="1" applyFont="1" applyFill="1" applyBorder="1" applyAlignment="1">
      <alignment horizontal="center" vertical="center" wrapText="1"/>
    </xf>
    <xf numFmtId="168" fontId="1" fillId="9" borderId="14" xfId="0" applyNumberFormat="1" applyFont="1" applyFill="1" applyBorder="1" applyAlignment="1">
      <alignment horizontal="center" vertical="center" wrapText="1"/>
    </xf>
    <xf numFmtId="168" fontId="10" fillId="10" borderId="48" xfId="0" applyNumberFormat="1" applyFont="1" applyFill="1" applyBorder="1" applyAlignment="1">
      <alignment horizontal="center" vertical="center" wrapText="1"/>
    </xf>
    <xf numFmtId="168" fontId="1" fillId="8" borderId="14" xfId="0" applyNumberFormat="1" applyFont="1" applyFill="1" applyBorder="1" applyAlignment="1">
      <alignment vertical="center" wrapText="1"/>
    </xf>
    <xf numFmtId="168" fontId="1" fillId="8" borderId="34" xfId="0" applyNumberFormat="1" applyFont="1" applyFill="1" applyBorder="1" applyAlignment="1">
      <alignment vertical="center" wrapText="1"/>
    </xf>
    <xf numFmtId="168" fontId="1" fillId="0" borderId="14" xfId="0" applyNumberFormat="1" applyFont="1" applyBorder="1" applyAlignment="1">
      <alignment horizontal="center" vertical="center" wrapText="1"/>
    </xf>
    <xf numFmtId="168" fontId="1" fillId="0" borderId="34" xfId="0" applyNumberFormat="1" applyFont="1" applyBorder="1" applyAlignment="1">
      <alignment vertical="center" wrapText="1"/>
    </xf>
    <xf numFmtId="168" fontId="1" fillId="9" borderId="14" xfId="0" applyNumberFormat="1" applyFont="1" applyFill="1" applyBorder="1" applyAlignment="1">
      <alignment vertical="center" wrapText="1"/>
    </xf>
    <xf numFmtId="168" fontId="1" fillId="9" borderId="14" xfId="0" applyNumberFormat="1" applyFont="1" applyFill="1" applyBorder="1" applyAlignment="1">
      <alignment vertical="top" wrapText="1"/>
    </xf>
    <xf numFmtId="168" fontId="10" fillId="13" borderId="48" xfId="0" applyNumberFormat="1" applyFont="1" applyFill="1" applyBorder="1" applyAlignment="1">
      <alignment horizontal="center" vertical="center" wrapText="1"/>
    </xf>
    <xf numFmtId="168" fontId="1" fillId="9" borderId="34" xfId="0" applyNumberFormat="1" applyFont="1" applyFill="1" applyBorder="1" applyAlignment="1">
      <alignment vertical="center" wrapText="1"/>
    </xf>
    <xf numFmtId="0" fontId="15" fillId="0" borderId="30" xfId="0" applyFont="1" applyBorder="1" applyAlignment="1">
      <alignment horizontal="left"/>
    </xf>
    <xf numFmtId="0" fontId="16" fillId="0" borderId="14" xfId="0" applyFont="1" applyBorder="1" applyAlignment="1">
      <alignment horizontal="center" vertical="center" wrapText="1"/>
    </xf>
    <xf numFmtId="0" fontId="16" fillId="14" borderId="14" xfId="0" applyFont="1" applyFill="1" applyBorder="1" applyAlignment="1">
      <alignment horizontal="center" vertical="center" wrapText="1"/>
    </xf>
    <xf numFmtId="0" fontId="16" fillId="0" borderId="33" xfId="0" applyFont="1" applyBorder="1" applyAlignment="1">
      <alignment horizontal="center" vertical="center" wrapText="1"/>
    </xf>
    <xf numFmtId="0" fontId="1" fillId="17" borderId="14" xfId="0" applyFont="1" applyFill="1" applyBorder="1" applyAlignment="1">
      <alignment horizontal="center" wrapText="1"/>
    </xf>
    <xf numFmtId="0" fontId="1" fillId="17" borderId="14" xfId="0" applyFont="1" applyFill="1" applyBorder="1" applyAlignment="1">
      <alignment horizontal="center" vertical="center" wrapText="1"/>
    </xf>
    <xf numFmtId="0" fontId="1" fillId="17" borderId="39" xfId="0" applyFont="1" applyFill="1" applyBorder="1" applyAlignment="1">
      <alignment horizontal="center" vertical="center" wrapText="1"/>
    </xf>
    <xf numFmtId="168" fontId="1" fillId="17" borderId="14" xfId="0" applyNumberFormat="1" applyFont="1" applyFill="1" applyBorder="1" applyAlignment="1">
      <alignment horizontal="center" vertical="center" wrapText="1"/>
    </xf>
    <xf numFmtId="168" fontId="1" fillId="17" borderId="39" xfId="0" applyNumberFormat="1" applyFont="1" applyFill="1" applyBorder="1" applyAlignment="1">
      <alignment vertical="center" wrapText="1"/>
    </xf>
    <xf numFmtId="2" fontId="1" fillId="19" borderId="14" xfId="0" applyNumberFormat="1" applyFont="1" applyFill="1" applyBorder="1" applyAlignment="1">
      <alignment horizontal="center" vertical="center"/>
    </xf>
    <xf numFmtId="0" fontId="11" fillId="17" borderId="14" xfId="0" applyFont="1" applyFill="1" applyBorder="1" applyAlignment="1">
      <alignment horizontal="center" vertical="center" wrapText="1"/>
    </xf>
    <xf numFmtId="0" fontId="1" fillId="17" borderId="10" xfId="0" applyFont="1" applyFill="1" applyBorder="1" applyAlignment="1">
      <alignment horizontal="center" vertical="center" wrapText="1"/>
    </xf>
    <xf numFmtId="168" fontId="1" fillId="17" borderId="10" xfId="0" applyNumberFormat="1" applyFont="1" applyFill="1" applyBorder="1" applyAlignment="1">
      <alignment vertical="center" wrapText="1"/>
    </xf>
    <xf numFmtId="0" fontId="15" fillId="21" borderId="14" xfId="0" applyFont="1" applyFill="1" applyBorder="1" applyAlignment="1">
      <alignment horizontal="center" vertical="center" wrapText="1"/>
    </xf>
    <xf numFmtId="0" fontId="16" fillId="0" borderId="32" xfId="0" applyFont="1" applyBorder="1" applyAlignment="1">
      <alignment horizontal="center" vertical="center" wrapText="1"/>
    </xf>
    <xf numFmtId="0" fontId="17" fillId="0" borderId="34" xfId="0" applyFont="1" applyBorder="1" applyAlignment="1">
      <alignment vertical="center" wrapText="1"/>
    </xf>
    <xf numFmtId="0" fontId="17" fillId="0" borderId="3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39" xfId="0" applyFont="1" applyBorder="1" applyAlignment="1">
      <alignment horizontal="center" vertical="center" wrapText="1"/>
    </xf>
    <xf numFmtId="168" fontId="17" fillId="0" borderId="14" xfId="0" applyNumberFormat="1" applyFont="1" applyBorder="1" applyAlignment="1">
      <alignment horizontal="center" vertical="center" wrapText="1"/>
    </xf>
    <xf numFmtId="2" fontId="17" fillId="14" borderId="14" xfId="0" applyNumberFormat="1" applyFont="1" applyFill="1" applyBorder="1" applyAlignment="1">
      <alignment horizontal="center" vertical="center"/>
    </xf>
    <xf numFmtId="0" fontId="17" fillId="20" borderId="34" xfId="0" applyFont="1" applyFill="1" applyBorder="1" applyAlignment="1">
      <alignment vertical="center" wrapText="1"/>
    </xf>
    <xf numFmtId="0" fontId="17" fillId="20" borderId="38" xfId="0" applyFont="1" applyFill="1" applyBorder="1" applyAlignment="1">
      <alignment vertical="center" wrapText="1"/>
    </xf>
    <xf numFmtId="0" fontId="17" fillId="0" borderId="14" xfId="0" applyFont="1" applyBorder="1" applyAlignment="1">
      <alignment vertical="center" wrapText="1"/>
    </xf>
    <xf numFmtId="14" fontId="17" fillId="0" borderId="14" xfId="0" applyNumberFormat="1" applyFont="1" applyBorder="1" applyAlignment="1">
      <alignment horizontal="center" vertical="center"/>
    </xf>
    <xf numFmtId="0" fontId="17" fillId="0" borderId="34" xfId="0" applyFont="1" applyBorder="1" applyAlignment="1">
      <alignment horizontal="center" vertical="center"/>
    </xf>
    <xf numFmtId="0" fontId="0" fillId="0" borderId="0" xfId="0" applyAlignment="1">
      <alignment vertical="center"/>
    </xf>
    <xf numFmtId="0" fontId="0" fillId="0" borderId="28" xfId="0" applyBorder="1"/>
    <xf numFmtId="0" fontId="15" fillId="0" borderId="0" xfId="0" applyFont="1"/>
    <xf numFmtId="0" fontId="15" fillId="0" borderId="30" xfId="0" applyFont="1" applyBorder="1" applyAlignment="1">
      <alignment horizontal="left" vertical="top" wrapText="1"/>
    </xf>
    <xf numFmtId="0" fontId="15" fillId="0" borderId="30" xfId="0" applyFont="1" applyBorder="1" applyAlignment="1">
      <alignment horizontal="left" wrapText="1"/>
    </xf>
    <xf numFmtId="0" fontId="17" fillId="0" borderId="45" xfId="0" applyFont="1" applyBorder="1" applyAlignment="1">
      <alignment vertical="center" wrapText="1"/>
    </xf>
    <xf numFmtId="168" fontId="17" fillId="0" borderId="34" xfId="0" applyNumberFormat="1" applyFont="1" applyBorder="1" applyAlignment="1">
      <alignment horizontal="center" vertical="center" wrapText="1"/>
    </xf>
    <xf numFmtId="14" fontId="17" fillId="0" borderId="34" xfId="0" applyNumberFormat="1" applyFont="1" applyBorder="1" applyAlignment="1">
      <alignment horizontal="center" vertical="center"/>
    </xf>
    <xf numFmtId="0" fontId="17" fillId="0" borderId="14" xfId="0" applyFont="1" applyBorder="1" applyAlignment="1">
      <alignment horizontal="left" vertical="center" wrapText="1"/>
    </xf>
    <xf numFmtId="0" fontId="18" fillId="0" borderId="14" xfId="0" applyFont="1" applyBorder="1" applyAlignment="1">
      <alignment horizontal="left" vertical="center" wrapText="1"/>
    </xf>
    <xf numFmtId="0" fontId="17" fillId="0" borderId="33" xfId="0" applyFont="1" applyBorder="1" applyAlignment="1">
      <alignment horizontal="center" vertical="center" wrapText="1"/>
    </xf>
    <xf numFmtId="0" fontId="1" fillId="12" borderId="14" xfId="0" applyFont="1" applyFill="1" applyBorder="1" applyAlignment="1">
      <alignment horizontal="justify" vertical="center" wrapText="1"/>
    </xf>
    <xf numFmtId="0" fontId="12" fillId="12" borderId="14" xfId="0" applyFont="1" applyFill="1" applyBorder="1" applyAlignment="1">
      <alignment horizontal="center" vertical="center" wrapText="1"/>
    </xf>
    <xf numFmtId="0" fontId="2" fillId="11" borderId="34" xfId="0" applyFont="1" applyFill="1" applyBorder="1" applyAlignment="1">
      <alignment horizontal="center" vertical="center" wrapText="1"/>
    </xf>
    <xf numFmtId="0" fontId="2" fillId="11" borderId="37" xfId="0" applyFont="1" applyFill="1" applyBorder="1" applyAlignment="1">
      <alignment horizontal="center" vertical="center" wrapText="1"/>
    </xf>
    <xf numFmtId="0" fontId="2" fillId="11" borderId="38" xfId="0" applyFont="1" applyFill="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8" borderId="34" xfId="0" applyFont="1" applyFill="1" applyBorder="1" applyAlignment="1">
      <alignment horizontal="center" vertical="center" wrapText="1"/>
    </xf>
    <xf numFmtId="0" fontId="1" fillId="18" borderId="38" xfId="0" applyFont="1" applyFill="1" applyBorder="1" applyAlignment="1">
      <alignment horizontal="center" vertical="center" wrapText="1"/>
    </xf>
    <xf numFmtId="0" fontId="1" fillId="17" borderId="34" xfId="0" applyFont="1" applyFill="1" applyBorder="1" applyAlignment="1">
      <alignment horizontal="center" vertical="center" wrapText="1"/>
    </xf>
    <xf numFmtId="0" fontId="1" fillId="17" borderId="38" xfId="0" applyFont="1" applyFill="1" applyBorder="1" applyAlignment="1">
      <alignment horizontal="center" vertical="center" wrapText="1"/>
    </xf>
    <xf numFmtId="0" fontId="1" fillId="9" borderId="34" xfId="0" applyFont="1" applyFill="1" applyBorder="1" applyAlignment="1">
      <alignment horizontal="center" vertical="center" wrapText="1"/>
    </xf>
    <xf numFmtId="0" fontId="1" fillId="9" borderId="37"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1" fillId="11" borderId="34" xfId="0" applyFont="1" applyFill="1" applyBorder="1" applyAlignment="1">
      <alignment horizontal="center" vertical="top" wrapText="1"/>
    </xf>
    <xf numFmtId="0" fontId="1" fillId="11" borderId="37" xfId="0" applyFont="1" applyFill="1" applyBorder="1" applyAlignment="1">
      <alignment horizontal="center" vertical="top" wrapText="1"/>
    </xf>
    <xf numFmtId="0" fontId="2" fillId="0" borderId="0" xfId="0" applyFont="1" applyAlignment="1">
      <alignment horizontal="left"/>
    </xf>
    <xf numFmtId="0" fontId="2" fillId="0" borderId="31" xfId="0" applyFont="1" applyBorder="1" applyAlignment="1">
      <alignment horizontal="left"/>
    </xf>
    <xf numFmtId="0" fontId="0" fillId="0" borderId="0" xfId="0" applyAlignment="1">
      <alignment horizontal="center" vertical="center" wrapText="1"/>
    </xf>
    <xf numFmtId="164" fontId="2" fillId="0" borderId="0" xfId="0" applyNumberFormat="1" applyFont="1" applyAlignment="1">
      <alignment horizontal="left" wrapText="1"/>
    </xf>
    <xf numFmtId="0" fontId="1" fillId="11" borderId="34" xfId="0" applyFont="1" applyFill="1" applyBorder="1" applyAlignment="1">
      <alignment horizontal="left" vertical="center" wrapText="1"/>
    </xf>
    <xf numFmtId="0" fontId="1" fillId="11" borderId="37" xfId="0" applyFont="1" applyFill="1" applyBorder="1" applyAlignment="1">
      <alignment horizontal="left"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11" borderId="14" xfId="0" applyFont="1" applyFill="1" applyBorder="1" applyAlignment="1">
      <alignment horizontal="left" vertical="center" wrapText="1"/>
    </xf>
    <xf numFmtId="0" fontId="1" fillId="11" borderId="34" xfId="0" applyFont="1" applyFill="1" applyBorder="1" applyAlignment="1">
      <alignment horizontal="center" vertical="center" wrapText="1"/>
    </xf>
    <xf numFmtId="0" fontId="1" fillId="11" borderId="38"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 fillId="9" borderId="14"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1" fillId="9" borderId="14" xfId="0" applyFont="1" applyFill="1" applyBorder="1" applyAlignment="1">
      <alignment horizontal="left" vertical="center" wrapText="1"/>
    </xf>
    <xf numFmtId="0" fontId="11" fillId="9" borderId="14"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1" fillId="17" borderId="14" xfId="0" applyFont="1" applyFill="1" applyBorder="1" applyAlignment="1">
      <alignment horizontal="center" vertical="center" wrapText="1"/>
    </xf>
    <xf numFmtId="0" fontId="2" fillId="18" borderId="34" xfId="0" applyFont="1" applyFill="1" applyBorder="1" applyAlignment="1">
      <alignment horizontal="center" vertical="center" wrapText="1"/>
    </xf>
    <xf numFmtId="0" fontId="2" fillId="18" borderId="38"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4" xfId="0" applyFont="1" applyBorder="1" applyAlignment="1">
      <alignment horizontal="center" vertical="center" wrapText="1"/>
    </xf>
    <xf numFmtId="0" fontId="1" fillId="17" borderId="37" xfId="0" applyFont="1" applyFill="1" applyBorder="1" applyAlignment="1">
      <alignment horizontal="center" vertical="center" wrapText="1"/>
    </xf>
    <xf numFmtId="0" fontId="1" fillId="18" borderId="37" xfId="0" applyFont="1" applyFill="1" applyBorder="1" applyAlignment="1">
      <alignment horizontal="center"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wrapText="1"/>
    </xf>
    <xf numFmtId="0" fontId="1" fillId="11" borderId="34" xfId="0" applyFont="1" applyFill="1" applyBorder="1" applyAlignment="1">
      <alignment vertical="top" wrapText="1"/>
    </xf>
    <xf numFmtId="0" fontId="1" fillId="11" borderId="37" xfId="0" applyFont="1" applyFill="1" applyBorder="1" applyAlignment="1">
      <alignment vertical="top" wrapText="1"/>
    </xf>
    <xf numFmtId="0" fontId="1" fillId="11" borderId="38" xfId="0" applyFont="1" applyFill="1" applyBorder="1" applyAlignment="1">
      <alignment vertical="top" wrapText="1"/>
    </xf>
    <xf numFmtId="2" fontId="1" fillId="19" borderId="34" xfId="0" applyNumberFormat="1" applyFont="1" applyFill="1" applyBorder="1" applyAlignment="1">
      <alignment horizontal="center" vertical="center"/>
    </xf>
    <xf numFmtId="2" fontId="1" fillId="19" borderId="38" xfId="0" applyNumberFormat="1" applyFont="1" applyFill="1" applyBorder="1" applyAlignment="1">
      <alignment horizontal="center" vertical="center"/>
    </xf>
    <xf numFmtId="168" fontId="1" fillId="17" borderId="34" xfId="0" applyNumberFormat="1" applyFont="1" applyFill="1" applyBorder="1" applyAlignment="1">
      <alignment horizontal="center" vertical="center" wrapText="1"/>
    </xf>
    <xf numFmtId="168" fontId="1" fillId="17" borderId="38" xfId="0" applyNumberFormat="1" applyFont="1" applyFill="1" applyBorder="1" applyAlignment="1">
      <alignment horizontal="center" vertical="center" wrapText="1"/>
    </xf>
    <xf numFmtId="0" fontId="1" fillId="11" borderId="37" xfId="0" applyFont="1" applyFill="1" applyBorder="1" applyAlignment="1">
      <alignment horizontal="center" vertical="center" wrapText="1"/>
    </xf>
    <xf numFmtId="0" fontId="15" fillId="0" borderId="0" xfId="0" applyFont="1" applyAlignment="1">
      <alignment horizontal="left"/>
    </xf>
    <xf numFmtId="164" fontId="15" fillId="0" borderId="0" xfId="0" applyNumberFormat="1" applyFont="1" applyAlignment="1">
      <alignment horizontal="left" wrapText="1"/>
    </xf>
    <xf numFmtId="0" fontId="17" fillId="21" borderId="14" xfId="0" applyFont="1" applyFill="1" applyBorder="1" applyAlignment="1">
      <alignment horizontal="center" vertical="center" wrapText="1"/>
    </xf>
    <xf numFmtId="0" fontId="17" fillId="21" borderId="34" xfId="0" applyFont="1" applyFill="1" applyBorder="1" applyAlignment="1">
      <alignment horizontal="center" vertical="center" wrapText="1"/>
    </xf>
    <xf numFmtId="0" fontId="17" fillId="21" borderId="37" xfId="0" applyFont="1" applyFill="1" applyBorder="1" applyAlignment="1">
      <alignment horizontal="center" vertical="center" wrapText="1"/>
    </xf>
    <xf numFmtId="0" fontId="17" fillId="21" borderId="38" xfId="0" applyFont="1" applyFill="1" applyBorder="1" applyAlignment="1">
      <alignment horizontal="center" vertical="center" wrapText="1"/>
    </xf>
    <xf numFmtId="0" fontId="15" fillId="0" borderId="0" xfId="0" applyFont="1" applyAlignment="1">
      <alignment horizontal="left"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55"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19" fillId="0" borderId="0" xfId="0" applyFont="1" applyAlignment="1">
      <alignment horizontal="center"/>
    </xf>
    <xf numFmtId="0" fontId="19" fillId="0" borderId="31" xfId="0" applyFont="1" applyBorder="1" applyAlignment="1">
      <alignment horizontal="center"/>
    </xf>
    <xf numFmtId="0" fontId="3" fillId="0" borderId="0" xfId="0" applyFont="1" applyAlignment="1">
      <alignment horizontal="center"/>
    </xf>
    <xf numFmtId="0" fontId="3" fillId="0" borderId="31" xfId="0" applyFont="1" applyBorder="1" applyAlignment="1">
      <alignment horizontal="center"/>
    </xf>
    <xf numFmtId="0" fontId="17" fillId="0" borderId="4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8" xfId="0" applyFont="1" applyBorder="1" applyAlignment="1">
      <alignment horizontal="center" vertical="center" wrapText="1"/>
    </xf>
    <xf numFmtId="0" fontId="17" fillId="20" borderId="34" xfId="0" applyFont="1" applyFill="1" applyBorder="1" applyAlignment="1">
      <alignment horizontal="center" vertical="center" wrapText="1"/>
    </xf>
    <xf numFmtId="0" fontId="17" fillId="20" borderId="38" xfId="0" applyFont="1" applyFill="1" applyBorder="1" applyAlignment="1">
      <alignment horizontal="center" vertical="center" wrapText="1"/>
    </xf>
    <xf numFmtId="0" fontId="17" fillId="9" borderId="34" xfId="0" applyFont="1" applyFill="1" applyBorder="1" applyAlignment="1">
      <alignment horizontal="center" vertical="center" wrapText="1"/>
    </xf>
    <xf numFmtId="0" fontId="17" fillId="9" borderId="37" xfId="0" applyFont="1" applyFill="1" applyBorder="1" applyAlignment="1">
      <alignment horizontal="center" vertical="center" wrapText="1"/>
    </xf>
    <xf numFmtId="0" fontId="17" fillId="9" borderId="38" xfId="0" applyFont="1" applyFill="1" applyBorder="1" applyAlignment="1">
      <alignment horizontal="center" vertical="center" wrapText="1"/>
    </xf>
    <xf numFmtId="0" fontId="17" fillId="9" borderId="32" xfId="0" applyFont="1" applyFill="1" applyBorder="1" applyAlignment="1">
      <alignment horizontal="center" vertical="center" wrapText="1"/>
    </xf>
  </cellXfs>
  <cellStyles count="3">
    <cellStyle name="Excel_BuiltIn_Percent" xfId="2" xr:uid="{00000000-0005-0000-0000-000000000000}"/>
    <cellStyle name="Normal" xfId="0" builtinId="0"/>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9966"/>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4"/>
  <sheetViews>
    <sheetView topLeftCell="A37" zoomScale="66" zoomScaleNormal="66" workbookViewId="0">
      <selection activeCell="H25" sqref="H25:H26"/>
    </sheetView>
  </sheetViews>
  <sheetFormatPr baseColWidth="10" defaultRowHeight="12.75"/>
  <cols>
    <col min="1" max="1" width="9.7109375" customWidth="1"/>
    <col min="2" max="2" width="16.7109375" customWidth="1"/>
    <col min="3" max="3" width="35.42578125" customWidth="1"/>
    <col min="4" max="4" width="17" customWidth="1"/>
    <col min="5" max="5" width="20.5703125" customWidth="1"/>
    <col min="6" max="6" width="32.5703125" customWidth="1"/>
    <col min="7" max="7" width="20.42578125" customWidth="1"/>
    <col min="8" max="8" width="26.7109375" customWidth="1"/>
    <col min="9" max="9" width="19.7109375" customWidth="1"/>
    <col min="10" max="10" width="12.7109375" customWidth="1"/>
    <col min="11" max="11" width="12.140625" customWidth="1"/>
    <col min="12" max="12" width="18" customWidth="1"/>
    <col min="13" max="13" width="13.42578125" customWidth="1"/>
    <col min="14" max="14" width="18" customWidth="1"/>
  </cols>
  <sheetData>
    <row r="1" spans="1:16" ht="15" customHeight="1">
      <c r="A1" s="72"/>
      <c r="B1" s="73"/>
      <c r="C1" s="74" t="s">
        <v>0</v>
      </c>
      <c r="D1" s="74"/>
      <c r="E1" s="74"/>
      <c r="F1" s="74"/>
      <c r="G1" s="74"/>
      <c r="H1" s="74"/>
      <c r="I1" s="74"/>
      <c r="J1" s="74"/>
      <c r="K1" s="74"/>
      <c r="L1" s="74"/>
      <c r="M1" s="74"/>
      <c r="N1" s="75"/>
    </row>
    <row r="2" spans="1:16" ht="15" customHeight="1">
      <c r="A2" s="76"/>
      <c r="B2" s="1"/>
      <c r="C2" s="46" t="s">
        <v>1</v>
      </c>
      <c r="D2" s="46"/>
      <c r="E2" s="46"/>
      <c r="F2" s="46"/>
      <c r="G2" s="46"/>
      <c r="H2" s="46"/>
      <c r="I2" s="46"/>
      <c r="J2" s="46"/>
      <c r="K2" s="46"/>
      <c r="L2" s="46"/>
      <c r="M2" s="46"/>
      <c r="N2" s="77"/>
    </row>
    <row r="3" spans="1:16" ht="15" customHeight="1">
      <c r="A3" s="76"/>
      <c r="B3" s="1"/>
      <c r="C3" s="46" t="s">
        <v>2</v>
      </c>
      <c r="D3" s="46"/>
      <c r="E3" s="46"/>
      <c r="F3" s="46"/>
      <c r="G3" s="46"/>
      <c r="H3" s="46"/>
      <c r="I3" s="46"/>
      <c r="J3" s="46"/>
      <c r="K3" s="46"/>
      <c r="L3" s="46"/>
      <c r="M3" s="46"/>
      <c r="N3" s="77"/>
    </row>
    <row r="4" spans="1:16" ht="15" customHeight="1">
      <c r="A4" s="76"/>
      <c r="B4" s="1"/>
      <c r="C4" s="46"/>
      <c r="D4" s="46"/>
      <c r="E4" s="46"/>
      <c r="F4" s="46"/>
      <c r="G4" s="46"/>
      <c r="H4" s="46"/>
      <c r="I4" s="46"/>
      <c r="J4" s="46"/>
      <c r="K4" s="46"/>
      <c r="L4" s="46"/>
      <c r="M4" s="46"/>
      <c r="N4" s="77"/>
    </row>
    <row r="5" spans="1:16" ht="15">
      <c r="A5" s="78" t="s">
        <v>3</v>
      </c>
      <c r="B5" s="3"/>
      <c r="C5" s="193" t="s">
        <v>90</v>
      </c>
      <c r="D5" s="193"/>
      <c r="E5" s="193"/>
      <c r="F5" s="193"/>
      <c r="G5" s="193"/>
      <c r="H5" s="193"/>
      <c r="I5" s="193"/>
      <c r="J5" s="193"/>
      <c r="K5" s="193"/>
      <c r="L5" s="193"/>
      <c r="M5" s="193"/>
      <c r="N5" s="194"/>
    </row>
    <row r="6" spans="1:16" ht="15">
      <c r="A6" s="79" t="s">
        <v>4</v>
      </c>
      <c r="B6" s="4"/>
      <c r="C6" s="193" t="s">
        <v>91</v>
      </c>
      <c r="D6" s="193"/>
      <c r="F6" s="1"/>
      <c r="G6" s="1"/>
      <c r="H6" s="1"/>
      <c r="I6" s="1"/>
      <c r="J6" s="1"/>
      <c r="K6" s="1"/>
      <c r="L6" s="1"/>
      <c r="M6" s="1"/>
      <c r="N6" s="77"/>
    </row>
    <row r="7" spans="1:16" ht="15">
      <c r="A7" s="79" t="s">
        <v>5</v>
      </c>
      <c r="B7" s="4"/>
      <c r="C7" s="11" t="s">
        <v>6</v>
      </c>
      <c r="F7" s="1"/>
      <c r="G7" s="1"/>
      <c r="H7" s="1"/>
      <c r="I7" s="1"/>
      <c r="J7" s="1"/>
      <c r="K7" s="1"/>
      <c r="L7" s="1"/>
      <c r="M7" s="1"/>
      <c r="N7" s="77"/>
    </row>
    <row r="8" spans="1:16" ht="15" customHeight="1">
      <c r="A8" s="79" t="s">
        <v>7</v>
      </c>
      <c r="B8" s="5"/>
      <c r="C8" s="13">
        <v>2017</v>
      </c>
      <c r="F8" s="2"/>
      <c r="G8" s="2"/>
      <c r="H8" s="2"/>
      <c r="I8" s="2"/>
      <c r="J8" s="2"/>
      <c r="K8" s="2"/>
      <c r="L8" s="2"/>
      <c r="M8" s="2"/>
      <c r="N8" s="77"/>
    </row>
    <row r="9" spans="1:16" ht="15" customHeight="1">
      <c r="A9" s="79" t="s">
        <v>8</v>
      </c>
      <c r="B9" s="5"/>
      <c r="C9" s="196" t="s">
        <v>92</v>
      </c>
      <c r="D9" s="196"/>
      <c r="E9" s="196"/>
      <c r="F9" s="196"/>
      <c r="G9" s="7"/>
      <c r="H9" s="8"/>
      <c r="I9" s="2"/>
      <c r="J9" s="2"/>
      <c r="K9" s="2"/>
      <c r="L9" s="2"/>
      <c r="M9" s="2"/>
      <c r="N9" s="77"/>
    </row>
    <row r="10" spans="1:16" ht="18" customHeight="1">
      <c r="A10" s="79" t="s">
        <v>9</v>
      </c>
      <c r="B10" s="47"/>
      <c r="C10" s="11" t="s">
        <v>196</v>
      </c>
      <c r="F10" s="8"/>
      <c r="G10" s="8"/>
      <c r="H10" s="8"/>
      <c r="K10" s="8"/>
      <c r="L10" s="6"/>
      <c r="M10" s="8"/>
      <c r="N10" s="77"/>
    </row>
    <row r="11" spans="1:16" ht="7.5" customHeight="1">
      <c r="A11" s="76"/>
      <c r="N11" s="77"/>
    </row>
    <row r="12" spans="1:16" ht="72.75" customHeight="1">
      <c r="A12" s="83" t="s">
        <v>10</v>
      </c>
      <c r="B12" s="84" t="s">
        <v>11</v>
      </c>
      <c r="C12" s="84" t="s">
        <v>184</v>
      </c>
      <c r="D12" s="84" t="s">
        <v>12</v>
      </c>
      <c r="E12" s="84" t="s">
        <v>13</v>
      </c>
      <c r="F12" s="82" t="s">
        <v>14</v>
      </c>
      <c r="G12" s="82" t="s">
        <v>15</v>
      </c>
      <c r="H12" s="82" t="s">
        <v>16</v>
      </c>
      <c r="I12" s="82" t="s">
        <v>17</v>
      </c>
      <c r="J12" s="82" t="s">
        <v>18</v>
      </c>
      <c r="K12" s="82" t="s">
        <v>19</v>
      </c>
      <c r="L12" s="82" t="s">
        <v>20</v>
      </c>
      <c r="M12" s="121" t="s">
        <v>21</v>
      </c>
      <c r="N12" s="85" t="s">
        <v>22</v>
      </c>
      <c r="O12" s="1"/>
      <c r="P12" s="71"/>
    </row>
    <row r="13" spans="1:16" ht="369" customHeight="1">
      <c r="A13" s="83">
        <v>1</v>
      </c>
      <c r="B13" s="88">
        <v>1201100</v>
      </c>
      <c r="C13" s="84" t="s">
        <v>192</v>
      </c>
      <c r="D13" s="84" t="s">
        <v>191</v>
      </c>
      <c r="E13" s="84" t="s">
        <v>159</v>
      </c>
      <c r="F13" s="91" t="s">
        <v>189</v>
      </c>
      <c r="G13" s="91" t="s">
        <v>187</v>
      </c>
      <c r="H13" s="86" t="s">
        <v>190</v>
      </c>
      <c r="I13" s="86" t="s">
        <v>158</v>
      </c>
      <c r="J13" s="87">
        <v>4</v>
      </c>
      <c r="K13" s="129">
        <v>43467</v>
      </c>
      <c r="L13" s="129">
        <v>43830</v>
      </c>
      <c r="M13" s="122">
        <f>(+L13-K13)/7</f>
        <v>51.857142857142854</v>
      </c>
      <c r="N13" s="86" t="s">
        <v>188</v>
      </c>
      <c r="O13" s="1"/>
      <c r="P13" s="71"/>
    </row>
    <row r="14" spans="1:16" ht="344.25" customHeight="1">
      <c r="A14" s="83">
        <v>2</v>
      </c>
      <c r="B14" s="88">
        <v>1902001</v>
      </c>
      <c r="C14" s="89" t="s">
        <v>93</v>
      </c>
      <c r="D14" s="89" t="s">
        <v>62</v>
      </c>
      <c r="E14" s="89" t="s">
        <v>63</v>
      </c>
      <c r="F14" s="82" t="s">
        <v>203</v>
      </c>
      <c r="G14" s="90" t="s">
        <v>64</v>
      </c>
      <c r="H14" s="82" t="s">
        <v>205</v>
      </c>
      <c r="I14" s="82" t="s">
        <v>204</v>
      </c>
      <c r="J14" s="91">
        <v>4</v>
      </c>
      <c r="K14" s="130">
        <v>43467</v>
      </c>
      <c r="L14" s="130">
        <v>43524</v>
      </c>
      <c r="M14" s="123">
        <f>(+L14-K14)/7</f>
        <v>8.1428571428571423</v>
      </c>
      <c r="N14" s="85" t="s">
        <v>65</v>
      </c>
      <c r="O14" s="1"/>
    </row>
    <row r="15" spans="1:16" ht="73.5" customHeight="1">
      <c r="A15" s="199">
        <v>3</v>
      </c>
      <c r="B15" s="177">
        <v>1704002</v>
      </c>
      <c r="C15" s="197" t="s">
        <v>66</v>
      </c>
      <c r="D15" s="197" t="s">
        <v>67</v>
      </c>
      <c r="E15" s="201" t="s">
        <v>68</v>
      </c>
      <c r="F15" s="92" t="s">
        <v>72</v>
      </c>
      <c r="G15" s="92" t="s">
        <v>78</v>
      </c>
      <c r="H15" s="92" t="s">
        <v>75</v>
      </c>
      <c r="I15" s="92" t="s">
        <v>76</v>
      </c>
      <c r="J15" s="93">
        <v>1</v>
      </c>
      <c r="K15" s="130">
        <v>43466</v>
      </c>
      <c r="L15" s="130">
        <v>43555</v>
      </c>
      <c r="M15" s="123">
        <f t="shared" ref="M15:M17" si="0">(L15-K15)/7</f>
        <v>12.714285714285714</v>
      </c>
      <c r="N15" s="85" t="s">
        <v>70</v>
      </c>
      <c r="O15" s="1"/>
    </row>
    <row r="16" spans="1:16" ht="146.25" customHeight="1">
      <c r="A16" s="200"/>
      <c r="B16" s="178"/>
      <c r="C16" s="198"/>
      <c r="D16" s="198"/>
      <c r="E16" s="197"/>
      <c r="F16" s="94" t="s">
        <v>73</v>
      </c>
      <c r="G16" s="94" t="s">
        <v>77</v>
      </c>
      <c r="H16" s="94" t="s">
        <v>69</v>
      </c>
      <c r="I16" s="94" t="s">
        <v>74</v>
      </c>
      <c r="J16" s="95">
        <v>1</v>
      </c>
      <c r="K16" s="131">
        <v>43466</v>
      </c>
      <c r="L16" s="131">
        <v>43555</v>
      </c>
      <c r="M16" s="123">
        <f t="shared" si="0"/>
        <v>12.714285714285714</v>
      </c>
      <c r="N16" s="82" t="s">
        <v>71</v>
      </c>
      <c r="O16" s="1"/>
    </row>
    <row r="17" spans="1:15" ht="126" customHeight="1">
      <c r="A17" s="180">
        <v>4</v>
      </c>
      <c r="B17" s="177">
        <v>1202100</v>
      </c>
      <c r="C17" s="183" t="s">
        <v>146</v>
      </c>
      <c r="D17" s="202" t="s">
        <v>147</v>
      </c>
      <c r="E17" s="183" t="s">
        <v>79</v>
      </c>
      <c r="F17" s="82" t="s">
        <v>148</v>
      </c>
      <c r="G17" s="180" t="s">
        <v>80</v>
      </c>
      <c r="H17" s="82" t="s">
        <v>149</v>
      </c>
      <c r="I17" s="82" t="s">
        <v>150</v>
      </c>
      <c r="J17" s="82">
        <v>1</v>
      </c>
      <c r="K17" s="132">
        <v>43507</v>
      </c>
      <c r="L17" s="132">
        <v>43524</v>
      </c>
      <c r="M17" s="123">
        <f t="shared" si="0"/>
        <v>2.4285714285714284</v>
      </c>
      <c r="N17" s="180" t="s">
        <v>81</v>
      </c>
      <c r="O17" s="1"/>
    </row>
    <row r="18" spans="1:15" ht="120.75" customHeight="1" thickBot="1">
      <c r="A18" s="182"/>
      <c r="B18" s="179"/>
      <c r="C18" s="183"/>
      <c r="D18" s="203"/>
      <c r="E18" s="183"/>
      <c r="F18" s="96" t="s">
        <v>151</v>
      </c>
      <c r="G18" s="182"/>
      <c r="H18" s="97" t="s">
        <v>152</v>
      </c>
      <c r="I18" s="90" t="s">
        <v>153</v>
      </c>
      <c r="J18" s="82">
        <v>11</v>
      </c>
      <c r="K18" s="133">
        <v>43467</v>
      </c>
      <c r="L18" s="133">
        <v>43829</v>
      </c>
      <c r="M18" s="123">
        <f t="shared" ref="M18:M24" si="1">(+L18-K18)/7</f>
        <v>51.714285714285715</v>
      </c>
      <c r="N18" s="182"/>
      <c r="O18" s="1"/>
    </row>
    <row r="19" spans="1:15" s="80" customFormat="1" ht="185.25" customHeight="1">
      <c r="A19" s="214">
        <v>5</v>
      </c>
      <c r="B19" s="177">
        <v>1201001</v>
      </c>
      <c r="C19" s="221" t="s">
        <v>197</v>
      </c>
      <c r="D19" s="202" t="s">
        <v>126</v>
      </c>
      <c r="E19" s="202" t="s">
        <v>193</v>
      </c>
      <c r="F19" s="98" t="s">
        <v>135</v>
      </c>
      <c r="G19" s="188" t="s">
        <v>103</v>
      </c>
      <c r="H19" s="98" t="s">
        <v>124</v>
      </c>
      <c r="I19" s="99" t="s">
        <v>125</v>
      </c>
      <c r="J19" s="100">
        <v>2</v>
      </c>
      <c r="K19" s="134">
        <v>43467</v>
      </c>
      <c r="L19" s="134">
        <v>43615</v>
      </c>
      <c r="M19" s="124">
        <f t="shared" si="1"/>
        <v>21.142857142857142</v>
      </c>
      <c r="N19" s="207" t="s">
        <v>198</v>
      </c>
      <c r="O19" s="1"/>
    </row>
    <row r="20" spans="1:15" s="80" customFormat="1" ht="109.5" customHeight="1">
      <c r="A20" s="215"/>
      <c r="B20" s="178"/>
      <c r="C20" s="222"/>
      <c r="D20" s="228"/>
      <c r="E20" s="228"/>
      <c r="F20" s="101" t="s">
        <v>129</v>
      </c>
      <c r="G20" s="189"/>
      <c r="H20" s="101" t="s">
        <v>130</v>
      </c>
      <c r="I20" s="101" t="s">
        <v>131</v>
      </c>
      <c r="J20" s="100">
        <v>2</v>
      </c>
      <c r="K20" s="135">
        <v>43617</v>
      </c>
      <c r="L20" s="135">
        <v>43646</v>
      </c>
      <c r="M20" s="124">
        <f t="shared" si="1"/>
        <v>4.1428571428571432</v>
      </c>
      <c r="N20" s="207"/>
      <c r="O20" s="1"/>
    </row>
    <row r="21" spans="1:15" ht="132" customHeight="1">
      <c r="A21" s="216"/>
      <c r="B21" s="179"/>
      <c r="C21" s="223"/>
      <c r="D21" s="203"/>
      <c r="E21" s="203"/>
      <c r="F21" s="101" t="s">
        <v>127</v>
      </c>
      <c r="G21" s="190"/>
      <c r="H21" s="101" t="s">
        <v>132</v>
      </c>
      <c r="I21" s="101" t="s">
        <v>128</v>
      </c>
      <c r="J21" s="100">
        <v>1</v>
      </c>
      <c r="K21" s="128">
        <v>43647</v>
      </c>
      <c r="L21" s="128">
        <v>43830</v>
      </c>
      <c r="M21" s="124">
        <f t="shared" si="1"/>
        <v>26.142857142857142</v>
      </c>
      <c r="N21" s="207"/>
      <c r="O21" s="1"/>
    </row>
    <row r="22" spans="1:15" s="81" customFormat="1" ht="184.5" customHeight="1">
      <c r="A22" s="82">
        <v>6</v>
      </c>
      <c r="B22" s="88">
        <v>1201001</v>
      </c>
      <c r="C22" s="102" t="s">
        <v>134</v>
      </c>
      <c r="D22" s="102" t="s">
        <v>133</v>
      </c>
      <c r="E22" s="102" t="s">
        <v>136</v>
      </c>
      <c r="F22" s="97" t="s">
        <v>194</v>
      </c>
      <c r="G22" s="103" t="s">
        <v>104</v>
      </c>
      <c r="H22" s="97" t="s">
        <v>145</v>
      </c>
      <c r="I22" s="104" t="s">
        <v>144</v>
      </c>
      <c r="J22" s="82">
        <v>6</v>
      </c>
      <c r="K22" s="132">
        <v>43467</v>
      </c>
      <c r="L22" s="132">
        <v>43830</v>
      </c>
      <c r="M22" s="125">
        <f t="shared" si="1"/>
        <v>51.857142857142854</v>
      </c>
      <c r="N22" s="105" t="s">
        <v>154</v>
      </c>
      <c r="O22" s="106"/>
    </row>
    <row r="23" spans="1:15" ht="125.25" customHeight="1">
      <c r="A23" s="180">
        <v>7</v>
      </c>
      <c r="B23" s="177">
        <v>1201001</v>
      </c>
      <c r="C23" s="191" t="s">
        <v>199</v>
      </c>
      <c r="D23" s="191" t="s">
        <v>137</v>
      </c>
      <c r="E23" s="191" t="s">
        <v>105</v>
      </c>
      <c r="F23" s="107" t="s">
        <v>141</v>
      </c>
      <c r="G23" s="180" t="s">
        <v>138</v>
      </c>
      <c r="H23" s="107" t="s">
        <v>140</v>
      </c>
      <c r="I23" s="108" t="s">
        <v>125</v>
      </c>
      <c r="J23" s="82">
        <v>2</v>
      </c>
      <c r="K23" s="132">
        <v>43467</v>
      </c>
      <c r="L23" s="132">
        <v>43646</v>
      </c>
      <c r="M23" s="125">
        <f t="shared" si="1"/>
        <v>25.571428571428573</v>
      </c>
      <c r="N23" s="219" t="s">
        <v>154</v>
      </c>
      <c r="O23" s="1"/>
    </row>
    <row r="24" spans="1:15" ht="204.75" customHeight="1">
      <c r="A24" s="181"/>
      <c r="B24" s="178"/>
      <c r="C24" s="192"/>
      <c r="D24" s="192"/>
      <c r="E24" s="192"/>
      <c r="F24" s="107" t="s">
        <v>143</v>
      </c>
      <c r="G24" s="182"/>
      <c r="H24" s="107" t="s">
        <v>142</v>
      </c>
      <c r="I24" s="108" t="s">
        <v>139</v>
      </c>
      <c r="J24" s="82">
        <v>1</v>
      </c>
      <c r="K24" s="132">
        <v>43647</v>
      </c>
      <c r="L24" s="132">
        <v>43830</v>
      </c>
      <c r="M24" s="125">
        <f t="shared" si="1"/>
        <v>26.142857142857142</v>
      </c>
      <c r="N24" s="220"/>
      <c r="O24" s="1"/>
    </row>
    <row r="25" spans="1:15" ht="114.75" customHeight="1">
      <c r="A25" s="186">
        <v>8</v>
      </c>
      <c r="B25" s="212">
        <v>1404003</v>
      </c>
      <c r="C25" s="184" t="s">
        <v>195</v>
      </c>
      <c r="D25" s="184" t="s">
        <v>82</v>
      </c>
      <c r="E25" s="184" t="s">
        <v>83</v>
      </c>
      <c r="F25" s="186" t="s">
        <v>115</v>
      </c>
      <c r="G25" s="186" t="s">
        <v>101</v>
      </c>
      <c r="H25" s="186" t="s">
        <v>84</v>
      </c>
      <c r="I25" s="186" t="s">
        <v>85</v>
      </c>
      <c r="J25" s="186">
        <v>2</v>
      </c>
      <c r="K25" s="226">
        <v>43434</v>
      </c>
      <c r="L25" s="226">
        <v>43585</v>
      </c>
      <c r="M25" s="224">
        <f>(L25-K25)/7</f>
        <v>21.571428571428573</v>
      </c>
      <c r="N25" s="186" t="s">
        <v>86</v>
      </c>
      <c r="O25" s="1"/>
    </row>
    <row r="26" spans="1:15" ht="102.75" customHeight="1">
      <c r="A26" s="187"/>
      <c r="B26" s="213"/>
      <c r="C26" s="185"/>
      <c r="D26" s="185"/>
      <c r="E26" s="185"/>
      <c r="F26" s="187"/>
      <c r="G26" s="187"/>
      <c r="H26" s="187"/>
      <c r="I26" s="187"/>
      <c r="J26" s="187"/>
      <c r="K26" s="227"/>
      <c r="L26" s="227"/>
      <c r="M26" s="225"/>
      <c r="N26" s="187"/>
      <c r="O26" s="1"/>
    </row>
    <row r="27" spans="1:15" ht="69" customHeight="1">
      <c r="A27" s="211">
        <v>9</v>
      </c>
      <c r="B27" s="210">
        <v>1404002</v>
      </c>
      <c r="C27" s="184" t="s">
        <v>116</v>
      </c>
      <c r="D27" s="184" t="s">
        <v>117</v>
      </c>
      <c r="E27" s="184" t="s">
        <v>87</v>
      </c>
      <c r="F27" s="186" t="s">
        <v>118</v>
      </c>
      <c r="G27" s="186" t="s">
        <v>102</v>
      </c>
      <c r="H27" s="142" t="s">
        <v>119</v>
      </c>
      <c r="I27" s="143" t="s">
        <v>88</v>
      </c>
      <c r="J27" s="144">
        <v>1</v>
      </c>
      <c r="K27" s="145">
        <v>43434</v>
      </c>
      <c r="L27" s="146">
        <v>43480</v>
      </c>
      <c r="M27" s="147">
        <f>(+L27-K27)/7</f>
        <v>6.5714285714285712</v>
      </c>
      <c r="N27" s="186" t="s">
        <v>89</v>
      </c>
      <c r="O27" s="1"/>
    </row>
    <row r="28" spans="1:15" ht="123.75" customHeight="1">
      <c r="A28" s="211"/>
      <c r="B28" s="210"/>
      <c r="C28" s="218"/>
      <c r="D28" s="218"/>
      <c r="E28" s="218"/>
      <c r="F28" s="217"/>
      <c r="G28" s="217"/>
      <c r="H28" s="148" t="s">
        <v>120</v>
      </c>
      <c r="I28" s="143" t="s">
        <v>121</v>
      </c>
      <c r="J28" s="149">
        <v>1</v>
      </c>
      <c r="K28" s="145">
        <v>43467</v>
      </c>
      <c r="L28" s="150">
        <v>43646</v>
      </c>
      <c r="M28" s="147">
        <f>(+L28-K28)/7</f>
        <v>25.571428571428573</v>
      </c>
      <c r="N28" s="217"/>
      <c r="O28" s="1"/>
    </row>
    <row r="29" spans="1:15" ht="114.75" customHeight="1">
      <c r="A29" s="211"/>
      <c r="B29" s="210"/>
      <c r="C29" s="185"/>
      <c r="D29" s="185"/>
      <c r="E29" s="185"/>
      <c r="F29" s="187"/>
      <c r="G29" s="217"/>
      <c r="H29" s="143" t="s">
        <v>122</v>
      </c>
      <c r="I29" s="143" t="s">
        <v>123</v>
      </c>
      <c r="J29" s="143">
        <v>6</v>
      </c>
      <c r="K29" s="145">
        <v>43467</v>
      </c>
      <c r="L29" s="150">
        <v>43646</v>
      </c>
      <c r="M29" s="147">
        <f>(+L29-K29)/7</f>
        <v>25.571428571428573</v>
      </c>
      <c r="N29" s="187"/>
      <c r="O29" s="1"/>
    </row>
    <row r="30" spans="1:15" ht="147.75" customHeight="1">
      <c r="A30" s="180">
        <v>10</v>
      </c>
      <c r="B30" s="177">
        <v>1201003</v>
      </c>
      <c r="C30" s="175" t="s">
        <v>114</v>
      </c>
      <c r="D30" s="176" t="s">
        <v>171</v>
      </c>
      <c r="E30" s="176" t="s">
        <v>172</v>
      </c>
      <c r="F30" s="100" t="s">
        <v>181</v>
      </c>
      <c r="G30" s="100" t="s">
        <v>166</v>
      </c>
      <c r="H30" s="100" t="s">
        <v>182</v>
      </c>
      <c r="I30" s="100" t="s">
        <v>183</v>
      </c>
      <c r="J30" s="100">
        <v>1</v>
      </c>
      <c r="K30" s="128">
        <v>43466</v>
      </c>
      <c r="L30" s="128">
        <v>43585</v>
      </c>
      <c r="M30" s="124">
        <f>(+L30-K30)/7</f>
        <v>17</v>
      </c>
      <c r="N30" s="100" t="s">
        <v>109</v>
      </c>
      <c r="O30" s="1"/>
    </row>
    <row r="31" spans="1:15" ht="102" customHeight="1">
      <c r="A31" s="181"/>
      <c r="B31" s="178"/>
      <c r="C31" s="175"/>
      <c r="D31" s="176"/>
      <c r="E31" s="176"/>
      <c r="F31" s="100" t="s">
        <v>173</v>
      </c>
      <c r="G31" s="100" t="s">
        <v>167</v>
      </c>
      <c r="H31" s="100" t="s">
        <v>174</v>
      </c>
      <c r="I31" s="100" t="s">
        <v>110</v>
      </c>
      <c r="J31" s="100">
        <v>4</v>
      </c>
      <c r="K31" s="128">
        <v>43466</v>
      </c>
      <c r="L31" s="128">
        <v>43829</v>
      </c>
      <c r="M31" s="126">
        <f>(+L31-K31)/7</f>
        <v>51.857142857142854</v>
      </c>
      <c r="N31" s="100" t="s">
        <v>109</v>
      </c>
      <c r="O31" s="1"/>
    </row>
    <row r="32" spans="1:15" ht="102" customHeight="1">
      <c r="A32" s="181"/>
      <c r="B32" s="178"/>
      <c r="C32" s="175"/>
      <c r="D32" s="176"/>
      <c r="E32" s="176"/>
      <c r="F32" s="100" t="s">
        <v>111</v>
      </c>
      <c r="G32" s="100" t="s">
        <v>112</v>
      </c>
      <c r="H32" s="100" t="s">
        <v>175</v>
      </c>
      <c r="I32" s="100" t="s">
        <v>110</v>
      </c>
      <c r="J32" s="100">
        <v>4</v>
      </c>
      <c r="K32" s="128">
        <v>43466</v>
      </c>
      <c r="L32" s="128">
        <v>43829</v>
      </c>
      <c r="M32" s="126">
        <f t="shared" ref="M32" si="2">+(L32-K32)/7</f>
        <v>51.857142857142854</v>
      </c>
      <c r="N32" s="100" t="s">
        <v>109</v>
      </c>
      <c r="O32" s="1"/>
    </row>
    <row r="33" spans="1:15" ht="123.75" customHeight="1">
      <c r="A33" s="181"/>
      <c r="B33" s="178"/>
      <c r="C33" s="175"/>
      <c r="D33" s="176"/>
      <c r="E33" s="176"/>
      <c r="F33" s="100" t="s">
        <v>180</v>
      </c>
      <c r="G33" s="100" t="s">
        <v>113</v>
      </c>
      <c r="H33" s="100" t="s">
        <v>176</v>
      </c>
      <c r="I33" s="100" t="s">
        <v>110</v>
      </c>
      <c r="J33" s="100">
        <v>4</v>
      </c>
      <c r="K33" s="128">
        <v>43466</v>
      </c>
      <c r="L33" s="128">
        <v>43829</v>
      </c>
      <c r="M33" s="126">
        <f t="shared" ref="M33:M39" si="3">(+L33-K33)/7</f>
        <v>51.857142857142854</v>
      </c>
      <c r="N33" s="100" t="s">
        <v>109</v>
      </c>
      <c r="O33" s="1"/>
    </row>
    <row r="34" spans="1:15" ht="127.5" customHeight="1">
      <c r="A34" s="181"/>
      <c r="B34" s="178"/>
      <c r="C34" s="175"/>
      <c r="D34" s="176"/>
      <c r="E34" s="176"/>
      <c r="F34" s="100" t="s">
        <v>168</v>
      </c>
      <c r="G34" s="100" t="s">
        <v>169</v>
      </c>
      <c r="H34" s="100" t="s">
        <v>177</v>
      </c>
      <c r="I34" s="100" t="s">
        <v>110</v>
      </c>
      <c r="J34" s="100">
        <v>4</v>
      </c>
      <c r="K34" s="128">
        <v>43466</v>
      </c>
      <c r="L34" s="128">
        <v>43829</v>
      </c>
      <c r="M34" s="126">
        <f t="shared" si="3"/>
        <v>51.857142857142854</v>
      </c>
      <c r="N34" s="100" t="s">
        <v>109</v>
      </c>
      <c r="O34" s="1"/>
    </row>
    <row r="35" spans="1:15" ht="157.5" customHeight="1">
      <c r="A35" s="182"/>
      <c r="B35" s="179"/>
      <c r="C35" s="175"/>
      <c r="D35" s="176"/>
      <c r="E35" s="176"/>
      <c r="F35" s="100" t="s">
        <v>170</v>
      </c>
      <c r="G35" s="100" t="s">
        <v>179</v>
      </c>
      <c r="H35" s="100" t="s">
        <v>178</v>
      </c>
      <c r="I35" s="100" t="s">
        <v>110</v>
      </c>
      <c r="J35" s="100">
        <v>4</v>
      </c>
      <c r="K35" s="128">
        <v>43466</v>
      </c>
      <c r="L35" s="128">
        <v>43829</v>
      </c>
      <c r="M35" s="126">
        <f t="shared" si="3"/>
        <v>51.857142857142854</v>
      </c>
      <c r="N35" s="100" t="s">
        <v>109</v>
      </c>
      <c r="O35" s="1"/>
    </row>
    <row r="36" spans="1:15" ht="254.25" customHeight="1">
      <c r="A36" s="109">
        <v>11</v>
      </c>
      <c r="B36" s="88">
        <v>1701010</v>
      </c>
      <c r="C36" s="110" t="s">
        <v>200</v>
      </c>
      <c r="D36" s="111" t="s">
        <v>157</v>
      </c>
      <c r="E36" s="111" t="s">
        <v>159</v>
      </c>
      <c r="F36" s="112" t="s">
        <v>160</v>
      </c>
      <c r="G36" s="112" t="s">
        <v>161</v>
      </c>
      <c r="H36" s="113" t="s">
        <v>162</v>
      </c>
      <c r="I36" s="113" t="s">
        <v>158</v>
      </c>
      <c r="J36" s="114">
        <v>4</v>
      </c>
      <c r="K36" s="136">
        <v>43467</v>
      </c>
      <c r="L36" s="136">
        <v>43830</v>
      </c>
      <c r="M36" s="122">
        <f t="shared" si="3"/>
        <v>51.857142857142854</v>
      </c>
      <c r="N36" s="113" t="s">
        <v>188</v>
      </c>
      <c r="O36" s="1"/>
    </row>
    <row r="37" spans="1:15" ht="326.25" customHeight="1">
      <c r="A37" s="82">
        <v>12</v>
      </c>
      <c r="B37" s="88">
        <v>2205100</v>
      </c>
      <c r="C37" s="84" t="s">
        <v>202</v>
      </c>
      <c r="D37" s="84" t="s">
        <v>163</v>
      </c>
      <c r="E37" s="84" t="s">
        <v>164</v>
      </c>
      <c r="F37" s="119" t="s">
        <v>185</v>
      </c>
      <c r="G37" s="115" t="s">
        <v>155</v>
      </c>
      <c r="H37" s="113" t="s">
        <v>165</v>
      </c>
      <c r="I37" s="113" t="s">
        <v>156</v>
      </c>
      <c r="J37" s="116">
        <v>1</v>
      </c>
      <c r="K37" s="136">
        <v>43467</v>
      </c>
      <c r="L37" s="136">
        <v>43830</v>
      </c>
      <c r="M37" s="127">
        <f t="shared" si="3"/>
        <v>51.857142857142854</v>
      </c>
      <c r="N37" s="120" t="s">
        <v>186</v>
      </c>
      <c r="O37" s="1"/>
    </row>
    <row r="38" spans="1:15" ht="114" customHeight="1">
      <c r="A38" s="207">
        <v>13</v>
      </c>
      <c r="B38" s="206">
        <v>1802002</v>
      </c>
      <c r="C38" s="202" t="s">
        <v>94</v>
      </c>
      <c r="D38" s="204" t="s">
        <v>107</v>
      </c>
      <c r="E38" s="204" t="s">
        <v>106</v>
      </c>
      <c r="F38" s="208" t="s">
        <v>108</v>
      </c>
      <c r="G38" s="209" t="s">
        <v>95</v>
      </c>
      <c r="H38" s="117" t="s">
        <v>96</v>
      </c>
      <c r="I38" s="117" t="s">
        <v>97</v>
      </c>
      <c r="J38" s="118">
        <v>4</v>
      </c>
      <c r="K38" s="137">
        <v>43466</v>
      </c>
      <c r="L38" s="137">
        <v>43830</v>
      </c>
      <c r="M38" s="123">
        <f t="shared" si="3"/>
        <v>52</v>
      </c>
      <c r="N38" s="205" t="s">
        <v>100</v>
      </c>
      <c r="O38" s="1"/>
    </row>
    <row r="39" spans="1:15" ht="174" customHeight="1">
      <c r="A39" s="207"/>
      <c r="B39" s="206"/>
      <c r="C39" s="203"/>
      <c r="D39" s="204"/>
      <c r="E39" s="204"/>
      <c r="F39" s="208"/>
      <c r="G39" s="209"/>
      <c r="H39" s="98" t="s">
        <v>98</v>
      </c>
      <c r="I39" s="98" t="s">
        <v>99</v>
      </c>
      <c r="J39" s="100">
        <v>2</v>
      </c>
      <c r="K39" s="134">
        <v>43466</v>
      </c>
      <c r="L39" s="134">
        <v>43830</v>
      </c>
      <c r="M39" s="123">
        <f t="shared" si="3"/>
        <v>52</v>
      </c>
      <c r="N39" s="205"/>
      <c r="O39" s="1"/>
    </row>
    <row r="40" spans="1:15" ht="12.75" customHeight="1">
      <c r="A40" s="195" t="s">
        <v>201</v>
      </c>
      <c r="B40" s="195"/>
      <c r="C40" s="195"/>
      <c r="D40" s="195"/>
      <c r="E40" s="195"/>
      <c r="F40" s="195"/>
      <c r="G40" s="195"/>
      <c r="H40" s="195"/>
      <c r="I40" s="195"/>
      <c r="J40" s="195"/>
      <c r="K40" s="195"/>
      <c r="L40" s="195"/>
      <c r="M40" s="195"/>
      <c r="N40" s="195"/>
    </row>
    <row r="41" spans="1:15" ht="133.5" customHeight="1">
      <c r="A41" s="195"/>
      <c r="B41" s="195"/>
      <c r="C41" s="195"/>
      <c r="D41" s="195"/>
      <c r="E41" s="195"/>
      <c r="F41" s="195"/>
      <c r="G41" s="195"/>
      <c r="H41" s="195"/>
      <c r="I41" s="195"/>
      <c r="J41" s="195"/>
      <c r="K41" s="195"/>
      <c r="L41" s="195"/>
      <c r="M41" s="195"/>
      <c r="N41" s="195"/>
    </row>
    <row r="43" spans="1:15" ht="19.5" customHeight="1"/>
    <row r="44" spans="1:15" ht="19.5" customHeight="1"/>
  </sheetData>
  <mergeCells count="65">
    <mergeCell ref="N17:N18"/>
    <mergeCell ref="N23:N24"/>
    <mergeCell ref="N27:N29"/>
    <mergeCell ref="C19:C21"/>
    <mergeCell ref="M25:M26"/>
    <mergeCell ref="N25:N26"/>
    <mergeCell ref="H25:H26"/>
    <mergeCell ref="I25:I26"/>
    <mergeCell ref="J25:J26"/>
    <mergeCell ref="K25:K26"/>
    <mergeCell ref="L25:L26"/>
    <mergeCell ref="D19:D21"/>
    <mergeCell ref="E19:E21"/>
    <mergeCell ref="N19:N21"/>
    <mergeCell ref="C23:C24"/>
    <mergeCell ref="D23:D24"/>
    <mergeCell ref="F27:F29"/>
    <mergeCell ref="G27:G29"/>
    <mergeCell ref="C27:C29"/>
    <mergeCell ref="D27:D29"/>
    <mergeCell ref="E27:E29"/>
    <mergeCell ref="B27:B29"/>
    <mergeCell ref="A27:A29"/>
    <mergeCell ref="B19:B21"/>
    <mergeCell ref="B25:B26"/>
    <mergeCell ref="A25:A26"/>
    <mergeCell ref="A19:A21"/>
    <mergeCell ref="B23:B24"/>
    <mergeCell ref="A23:A24"/>
    <mergeCell ref="N38:N39"/>
    <mergeCell ref="B38:B39"/>
    <mergeCell ref="A38:A39"/>
    <mergeCell ref="F38:F39"/>
    <mergeCell ref="G38:G39"/>
    <mergeCell ref="D38:D39"/>
    <mergeCell ref="C5:N5"/>
    <mergeCell ref="A40:N41"/>
    <mergeCell ref="C9:F9"/>
    <mergeCell ref="C15:C16"/>
    <mergeCell ref="D15:D16"/>
    <mergeCell ref="A15:A16"/>
    <mergeCell ref="B15:B16"/>
    <mergeCell ref="E15:E16"/>
    <mergeCell ref="C38:C39"/>
    <mergeCell ref="E38:E39"/>
    <mergeCell ref="E25:E26"/>
    <mergeCell ref="C6:D6"/>
    <mergeCell ref="B17:B18"/>
    <mergeCell ref="A17:A18"/>
    <mergeCell ref="C17:C18"/>
    <mergeCell ref="D17:D18"/>
    <mergeCell ref="E17:E18"/>
    <mergeCell ref="G17:G18"/>
    <mergeCell ref="C25:C26"/>
    <mergeCell ref="D25:D26"/>
    <mergeCell ref="F25:F26"/>
    <mergeCell ref="G25:G26"/>
    <mergeCell ref="G23:G24"/>
    <mergeCell ref="G19:G21"/>
    <mergeCell ref="E23:E24"/>
    <mergeCell ref="C30:C35"/>
    <mergeCell ref="D30:D35"/>
    <mergeCell ref="E30:E35"/>
    <mergeCell ref="B30:B35"/>
    <mergeCell ref="A30:A35"/>
  </mergeCells>
  <pageMargins left="0.53" right="0.33" top="0.59" bottom="0.42" header="0.37" footer="0.23"/>
  <pageSetup paperSize="123" scale="67" firstPageNumber="0" orientation="landscape" r:id="rId1"/>
  <headerFooter alignWithMargins="0">
    <oddHeader>&amp;C&amp;"Times New Roman,Normal"&amp;12&amp;A</oddHeader>
    <oddFooter>&amp;C&amp;"Times New Roman,Normal"&amp;12Página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5"/>
  <sheetViews>
    <sheetView topLeftCell="A7" workbookViewId="0">
      <selection activeCell="A17" sqref="A17"/>
    </sheetView>
  </sheetViews>
  <sheetFormatPr baseColWidth="10" defaultRowHeight="12.75"/>
  <cols>
    <col min="2" max="2" width="10.28515625" customWidth="1"/>
    <col min="3" max="3" width="13.140625" customWidth="1"/>
    <col min="4" max="4" width="12.28515625" customWidth="1"/>
    <col min="5" max="5" width="12.85546875" customWidth="1"/>
    <col min="6" max="6" width="16.42578125" customWidth="1"/>
    <col min="7" max="8" width="12.7109375" customWidth="1"/>
    <col min="9" max="9" width="13.42578125" customWidth="1"/>
    <col min="11" max="11" width="12.85546875" customWidth="1"/>
    <col min="12" max="12" width="12.42578125" customWidth="1"/>
    <col min="16" max="16" width="12.42578125" customWidth="1"/>
    <col min="17" max="17" width="15.42578125" customWidth="1"/>
    <col min="18" max="18" width="14.140625" customWidth="1"/>
    <col min="19" max="19" width="15" customWidth="1"/>
    <col min="20" max="20" width="15.42578125" customWidth="1"/>
  </cols>
  <sheetData>
    <row r="1" spans="1:20" ht="14.25" customHeight="1">
      <c r="B1" s="10"/>
      <c r="C1" s="46" t="s">
        <v>23</v>
      </c>
      <c r="D1" s="46"/>
      <c r="E1" s="46"/>
      <c r="F1" s="46"/>
      <c r="G1" s="46"/>
      <c r="H1" s="46"/>
      <c r="I1" s="46"/>
      <c r="J1" s="46"/>
      <c r="K1" s="46"/>
      <c r="L1" s="46"/>
      <c r="M1" s="46"/>
      <c r="N1" s="46"/>
      <c r="O1" s="46"/>
      <c r="P1" s="46"/>
      <c r="Q1" s="46"/>
      <c r="R1" s="46"/>
    </row>
    <row r="2" spans="1:20" ht="15" customHeight="1">
      <c r="B2" s="10"/>
      <c r="C2" s="46" t="s">
        <v>1</v>
      </c>
      <c r="D2" s="46"/>
      <c r="E2" s="46"/>
      <c r="F2" s="46"/>
      <c r="G2" s="46"/>
      <c r="H2" s="46"/>
      <c r="I2" s="46"/>
      <c r="J2" s="46"/>
      <c r="K2" s="46"/>
      <c r="L2" s="46"/>
      <c r="M2" s="46"/>
      <c r="N2" s="46"/>
      <c r="O2" s="46"/>
      <c r="P2" s="46"/>
      <c r="Q2" s="46"/>
      <c r="R2" s="46"/>
    </row>
    <row r="3" spans="1:20" ht="15" customHeight="1">
      <c r="B3" s="10"/>
      <c r="C3" s="46" t="s">
        <v>24</v>
      </c>
      <c r="D3" s="46"/>
      <c r="E3" s="46"/>
      <c r="F3" s="46"/>
      <c r="G3" s="46"/>
      <c r="H3" s="46"/>
      <c r="I3" s="46"/>
      <c r="J3" s="46"/>
      <c r="K3" s="46"/>
      <c r="L3" s="46"/>
      <c r="M3" s="46"/>
      <c r="N3" s="46"/>
      <c r="O3" s="46"/>
      <c r="P3" s="46"/>
      <c r="Q3" s="46"/>
      <c r="R3" s="46"/>
    </row>
    <row r="4" spans="1:20" ht="15">
      <c r="A4" s="11" t="s">
        <v>3</v>
      </c>
      <c r="B4" s="11"/>
      <c r="C4" s="11"/>
      <c r="D4" s="1"/>
      <c r="G4" s="1"/>
      <c r="H4" s="1"/>
      <c r="I4" s="1"/>
      <c r="J4" s="1"/>
      <c r="K4" s="1"/>
      <c r="L4" s="1"/>
      <c r="M4" s="12"/>
      <c r="N4" s="12"/>
      <c r="O4" s="12"/>
      <c r="P4" s="12"/>
      <c r="Q4" s="12"/>
      <c r="R4" s="12"/>
    </row>
    <row r="5" spans="1:20" ht="15">
      <c r="A5" s="11" t="s">
        <v>4</v>
      </c>
      <c r="B5" s="11"/>
      <c r="C5" s="11"/>
      <c r="D5" s="1"/>
      <c r="G5" s="1"/>
      <c r="H5" s="1"/>
      <c r="I5" s="1"/>
      <c r="J5" s="1"/>
      <c r="K5" s="1"/>
      <c r="L5" s="1"/>
      <c r="M5" s="12"/>
      <c r="N5" s="12"/>
      <c r="O5" s="12"/>
      <c r="P5" s="12"/>
      <c r="Q5" s="12"/>
      <c r="R5" s="12"/>
    </row>
    <row r="6" spans="1:20" ht="15">
      <c r="A6" s="11" t="s">
        <v>25</v>
      </c>
      <c r="B6" s="11"/>
      <c r="C6" s="11"/>
      <c r="D6" s="1"/>
      <c r="G6" s="1"/>
      <c r="H6" s="1"/>
      <c r="I6" s="1"/>
      <c r="J6" s="1"/>
      <c r="K6" s="1"/>
      <c r="L6" s="1"/>
      <c r="M6" s="12"/>
      <c r="N6" s="12"/>
      <c r="O6" s="12"/>
      <c r="P6" s="12"/>
      <c r="Q6" s="12"/>
      <c r="R6" s="12"/>
    </row>
    <row r="7" spans="1:20" ht="15" customHeight="1">
      <c r="A7" s="13" t="s">
        <v>26</v>
      </c>
      <c r="B7" s="13"/>
      <c r="C7" s="2"/>
      <c r="M7" s="12"/>
      <c r="N7" s="12"/>
      <c r="O7" s="12"/>
      <c r="P7" s="12"/>
      <c r="Q7" s="12"/>
      <c r="R7" s="12"/>
    </row>
    <row r="8" spans="1:20" ht="15" customHeight="1">
      <c r="A8" s="70" t="s">
        <v>27</v>
      </c>
      <c r="B8" s="70"/>
      <c r="C8" s="70"/>
      <c r="D8" s="70"/>
      <c r="G8" s="64"/>
      <c r="H8" s="64"/>
      <c r="I8" s="2"/>
      <c r="J8" s="2"/>
      <c r="K8" s="2"/>
      <c r="L8" s="2"/>
      <c r="M8" s="12"/>
      <c r="N8" s="12"/>
      <c r="O8" s="12"/>
      <c r="P8" s="12"/>
      <c r="Q8" s="12"/>
      <c r="R8" s="12"/>
    </row>
    <row r="9" spans="1:20" ht="15" customHeight="1">
      <c r="A9" s="13" t="s">
        <v>28</v>
      </c>
      <c r="B9" s="13"/>
      <c r="C9" s="13"/>
      <c r="D9" s="13"/>
      <c r="G9" s="64"/>
      <c r="H9" s="64"/>
      <c r="I9" s="2"/>
      <c r="J9" s="2"/>
      <c r="K9" s="2"/>
      <c r="L9" s="2"/>
      <c r="M9" s="12"/>
      <c r="N9" s="12"/>
      <c r="O9" s="12"/>
      <c r="P9" s="12"/>
      <c r="Q9" s="12"/>
      <c r="R9" s="12"/>
    </row>
    <row r="10" spans="1:20" ht="15">
      <c r="B10" s="1"/>
      <c r="C10" s="13"/>
      <c r="D10" s="13"/>
      <c r="E10" s="13"/>
      <c r="F10" s="13"/>
      <c r="G10" s="7"/>
      <c r="H10" s="7"/>
      <c r="I10" s="2"/>
      <c r="J10" s="2"/>
      <c r="K10" s="2"/>
      <c r="L10" s="2"/>
      <c r="M10" s="12"/>
      <c r="N10" s="12"/>
      <c r="O10" s="12"/>
      <c r="P10" s="12"/>
      <c r="Q10" s="12"/>
      <c r="R10" s="12"/>
    </row>
    <row r="11" spans="1:20" ht="70.7" customHeight="1">
      <c r="A11" s="65" t="s">
        <v>10</v>
      </c>
      <c r="B11" s="66" t="s">
        <v>11</v>
      </c>
      <c r="C11" s="67" t="s">
        <v>29</v>
      </c>
      <c r="D11" s="68" t="s">
        <v>30</v>
      </c>
      <c r="E11" s="68" t="s">
        <v>31</v>
      </c>
      <c r="F11" s="69" t="s">
        <v>32</v>
      </c>
      <c r="G11" s="63" t="s">
        <v>15</v>
      </c>
      <c r="H11" s="63" t="s">
        <v>16</v>
      </c>
      <c r="I11" s="63" t="s">
        <v>33</v>
      </c>
      <c r="J11" s="63" t="s">
        <v>34</v>
      </c>
      <c r="K11" s="63" t="s">
        <v>19</v>
      </c>
      <c r="L11" s="57" t="s">
        <v>20</v>
      </c>
      <c r="M11" s="56" t="s">
        <v>35</v>
      </c>
      <c r="N11" s="58" t="s">
        <v>36</v>
      </c>
      <c r="O11" s="56" t="s">
        <v>37</v>
      </c>
      <c r="P11" s="56" t="s">
        <v>38</v>
      </c>
      <c r="Q11" s="56" t="s">
        <v>39</v>
      </c>
      <c r="R11" s="56" t="s">
        <v>40</v>
      </c>
      <c r="S11" s="59" t="s">
        <v>41</v>
      </c>
      <c r="T11" s="59" t="s">
        <v>41</v>
      </c>
    </row>
    <row r="12" spans="1:20" ht="69.75" customHeight="1">
      <c r="A12" s="65" t="s">
        <v>10</v>
      </c>
      <c r="B12" s="66" t="s">
        <v>11</v>
      </c>
      <c r="C12" s="67" t="s">
        <v>29</v>
      </c>
      <c r="D12" s="68" t="s">
        <v>30</v>
      </c>
      <c r="E12" s="68" t="s">
        <v>31</v>
      </c>
      <c r="F12" s="69" t="s">
        <v>32</v>
      </c>
      <c r="G12" s="63" t="s">
        <v>15</v>
      </c>
      <c r="H12" s="63" t="s">
        <v>16</v>
      </c>
      <c r="I12" s="63" t="s">
        <v>33</v>
      </c>
      <c r="J12" s="63" t="s">
        <v>34</v>
      </c>
      <c r="K12" s="63" t="s">
        <v>19</v>
      </c>
      <c r="L12" s="57" t="s">
        <v>20</v>
      </c>
      <c r="M12" s="56" t="s">
        <v>35</v>
      </c>
      <c r="N12" s="58" t="s">
        <v>36</v>
      </c>
      <c r="O12" s="56" t="s">
        <v>37</v>
      </c>
      <c r="P12" s="56" t="s">
        <v>38</v>
      </c>
      <c r="Q12" s="56" t="s">
        <v>39</v>
      </c>
      <c r="R12" s="56" t="s">
        <v>40</v>
      </c>
      <c r="S12" s="14" t="s">
        <v>42</v>
      </c>
      <c r="T12" s="15" t="s">
        <v>43</v>
      </c>
    </row>
    <row r="13" spans="1:20">
      <c r="A13" s="60"/>
      <c r="B13" s="61"/>
      <c r="C13" s="62"/>
      <c r="D13" s="62"/>
      <c r="E13" s="62"/>
      <c r="F13" s="50"/>
      <c r="G13" s="50"/>
      <c r="H13" s="51"/>
      <c r="I13" s="51"/>
      <c r="J13" s="50"/>
      <c r="K13" s="55"/>
      <c r="L13" s="55"/>
      <c r="M13" s="17" t="s">
        <v>44</v>
      </c>
      <c r="N13" s="16"/>
      <c r="O13" s="18">
        <f>IF(N13=0,0,+N13/J13)</f>
        <v>0</v>
      </c>
      <c r="P13" s="17" t="e">
        <f>+M13*O13</f>
        <v>#VALUE!</v>
      </c>
      <c r="Q13" s="17" t="e">
        <f>IF(L13&lt;=$G$9,P13,0)</f>
        <v>#VALUE!</v>
      </c>
      <c r="R13" s="17" t="str">
        <f>IF($G$9&gt;=L13,M13,0)</f>
        <v>0 0 0 0</v>
      </c>
      <c r="S13" s="19"/>
      <c r="T13" s="20"/>
    </row>
    <row r="14" spans="1:20">
      <c r="A14" s="60"/>
      <c r="B14" s="61"/>
      <c r="C14" s="62"/>
      <c r="D14" s="62"/>
      <c r="E14" s="62"/>
      <c r="F14" s="50"/>
      <c r="G14" s="50"/>
      <c r="H14" s="51"/>
      <c r="I14" s="51"/>
      <c r="J14" s="50"/>
      <c r="K14" s="55"/>
      <c r="L14" s="55"/>
      <c r="M14" s="17"/>
      <c r="N14" s="21"/>
      <c r="O14" s="18">
        <f>IF(N14=0,0,+N14/J14)</f>
        <v>0</v>
      </c>
      <c r="P14" s="17">
        <f>+M14*O14</f>
        <v>0</v>
      </c>
      <c r="Q14" s="17">
        <f>IF(L14&lt;=$G$9,P14,0)</f>
        <v>0</v>
      </c>
      <c r="R14" s="17">
        <f>IF($G$9&gt;=L14,M14,0)</f>
        <v>0</v>
      </c>
      <c r="S14" s="19"/>
      <c r="T14" s="20"/>
    </row>
    <row r="15" spans="1:20">
      <c r="A15" s="60"/>
      <c r="B15" s="61"/>
      <c r="C15" s="62"/>
      <c r="D15" s="62"/>
      <c r="E15" s="62"/>
      <c r="F15" s="50"/>
      <c r="G15" s="50"/>
      <c r="H15" s="51"/>
      <c r="I15" s="51"/>
      <c r="J15" s="50"/>
      <c r="K15" s="55"/>
      <c r="L15" s="55"/>
      <c r="M15" s="17"/>
      <c r="N15" s="22"/>
      <c r="O15" s="18">
        <f>IF(N15=0,0,+N15/J15)</f>
        <v>0</v>
      </c>
      <c r="P15" s="17">
        <f>+M15*O15</f>
        <v>0</v>
      </c>
      <c r="Q15" s="17">
        <f>IF(L15&lt;=$G$9,P15,0)</f>
        <v>0</v>
      </c>
      <c r="R15" s="17">
        <f>IF($G$9&gt;=L15,M15,0)</f>
        <v>0</v>
      </c>
      <c r="S15" s="19"/>
      <c r="T15" s="20"/>
    </row>
    <row r="16" spans="1:20" ht="185.85" customHeight="1">
      <c r="A16" s="60"/>
      <c r="B16" s="61"/>
      <c r="C16" s="62"/>
      <c r="D16" s="62"/>
      <c r="E16" s="62"/>
      <c r="F16" s="50"/>
      <c r="G16" s="50"/>
      <c r="H16" s="51"/>
      <c r="I16" s="51"/>
      <c r="J16" s="50"/>
      <c r="K16" s="55"/>
      <c r="L16" s="55"/>
      <c r="M16" s="17"/>
      <c r="N16" s="22"/>
      <c r="O16" s="18">
        <f>IF(N16=0,0,+N16/J16)</f>
        <v>0</v>
      </c>
      <c r="P16" s="17">
        <f>+M16*O16</f>
        <v>0</v>
      </c>
      <c r="Q16" s="17">
        <f>IF(L16&lt;=$G$9,P16,0)</f>
        <v>0</v>
      </c>
      <c r="R16" s="17">
        <f>IF($G$9&gt;=L16,M16,0)</f>
        <v>0</v>
      </c>
      <c r="S16" s="19"/>
      <c r="T16" s="20"/>
    </row>
    <row r="17" spans="1:21">
      <c r="A17" s="23" t="s">
        <v>45</v>
      </c>
      <c r="B17" s="24"/>
      <c r="C17" s="24"/>
      <c r="D17" s="24"/>
      <c r="E17" s="24"/>
      <c r="F17" s="24"/>
      <c r="G17" s="24"/>
      <c r="H17" s="24"/>
      <c r="I17" s="24"/>
      <c r="J17" s="24"/>
      <c r="K17" s="24"/>
      <c r="L17" s="24"/>
      <c r="M17" s="24"/>
      <c r="N17" s="24"/>
      <c r="O17" s="24"/>
      <c r="P17" s="25" t="e">
        <f>SUM(P13:P16)</f>
        <v>#VALUE!</v>
      </c>
      <c r="Q17" s="25" t="e">
        <f>SUM(Q13:Q16)</f>
        <v>#VALUE!</v>
      </c>
      <c r="R17" s="26">
        <f>SUM(R13:R16)</f>
        <v>0</v>
      </c>
      <c r="S17" s="27"/>
      <c r="T17" s="28"/>
    </row>
    <row r="18" spans="1:21">
      <c r="A18" s="52" t="s">
        <v>46</v>
      </c>
      <c r="B18" s="52"/>
      <c r="C18" s="52"/>
      <c r="D18" s="52"/>
      <c r="E18" s="52"/>
      <c r="F18" s="52"/>
      <c r="G18" s="52"/>
      <c r="H18" s="52"/>
      <c r="I18" s="52"/>
      <c r="J18" s="52"/>
      <c r="K18" s="52"/>
      <c r="L18" s="52"/>
      <c r="M18" s="52"/>
      <c r="N18" s="52"/>
      <c r="O18" s="52"/>
      <c r="P18" s="52"/>
      <c r="Q18" s="52"/>
      <c r="R18" s="52"/>
      <c r="S18" s="52"/>
      <c r="T18" s="52"/>
      <c r="U18" s="52"/>
    </row>
    <row r="19" spans="1:21">
      <c r="C19" s="29"/>
      <c r="D19" s="29"/>
      <c r="E19" s="29"/>
      <c r="F19" s="30"/>
      <c r="G19" s="30"/>
      <c r="H19" s="30"/>
      <c r="I19" s="30"/>
      <c r="K19" s="31"/>
      <c r="L19" s="31"/>
      <c r="N19" s="27"/>
      <c r="O19" s="27"/>
    </row>
    <row r="20" spans="1:21" ht="12.75" customHeight="1">
      <c r="A20" s="53" t="s">
        <v>47</v>
      </c>
      <c r="B20" s="53"/>
      <c r="C20" s="53"/>
      <c r="D20" s="53"/>
      <c r="G20" s="54" t="s">
        <v>48</v>
      </c>
      <c r="H20" s="54"/>
      <c r="I20" s="54"/>
      <c r="J20" s="54"/>
      <c r="K20" s="54"/>
      <c r="L20" s="54"/>
      <c r="M20" s="54"/>
      <c r="N20" s="54"/>
      <c r="O20" s="54"/>
      <c r="P20" s="54"/>
      <c r="Q20" s="54"/>
      <c r="R20" s="54"/>
      <c r="S20" s="54"/>
      <c r="T20" s="54"/>
      <c r="U20" s="54"/>
    </row>
    <row r="21" spans="1:21">
      <c r="A21" s="32"/>
      <c r="B21" s="33"/>
      <c r="C21" s="27"/>
      <c r="D21" s="27"/>
      <c r="G21" s="28" t="s">
        <v>49</v>
      </c>
      <c r="H21" s="28"/>
      <c r="I21" s="28"/>
      <c r="J21" s="28"/>
      <c r="K21" s="28"/>
      <c r="L21" s="28"/>
      <c r="M21" s="28"/>
      <c r="N21" s="28"/>
      <c r="O21" s="28"/>
      <c r="P21" s="28"/>
      <c r="Q21" s="28"/>
      <c r="R21" s="28"/>
      <c r="S21" s="28"/>
      <c r="T21" s="28"/>
      <c r="U21" s="28"/>
    </row>
    <row r="22" spans="1:21" ht="12.75" customHeight="1">
      <c r="A22" s="34"/>
      <c r="B22" s="9"/>
      <c r="C22" s="48" t="s">
        <v>50</v>
      </c>
      <c r="D22" s="48"/>
      <c r="E22" s="48"/>
      <c r="G22" s="35" t="s">
        <v>51</v>
      </c>
      <c r="H22" s="27"/>
      <c r="I22" s="27"/>
      <c r="J22" s="27"/>
      <c r="K22" s="27"/>
      <c r="L22" s="27"/>
      <c r="M22" s="27"/>
      <c r="N22" s="27"/>
      <c r="O22" s="27"/>
      <c r="P22" s="27"/>
      <c r="Q22" s="27"/>
      <c r="R22" s="36"/>
      <c r="S22" s="49" t="s">
        <v>52</v>
      </c>
      <c r="T22" s="49"/>
      <c r="U22" s="37">
        <f>+R17</f>
        <v>0</v>
      </c>
    </row>
    <row r="23" spans="1:21" ht="12.75" customHeight="1">
      <c r="A23" s="38"/>
      <c r="B23" s="39"/>
      <c r="C23" s="48" t="s">
        <v>53</v>
      </c>
      <c r="D23" s="48"/>
      <c r="E23" s="48"/>
      <c r="G23" s="40" t="s">
        <v>54</v>
      </c>
      <c r="N23" s="27"/>
      <c r="O23" s="27"/>
      <c r="P23" s="27"/>
      <c r="S23" s="49" t="s">
        <v>55</v>
      </c>
      <c r="T23" s="49"/>
      <c r="U23" s="37">
        <f>SUM(M13:M16)</f>
        <v>0</v>
      </c>
    </row>
    <row r="24" spans="1:21" ht="15" customHeight="1">
      <c r="A24" s="41"/>
      <c r="B24" s="42"/>
      <c r="C24" s="48" t="s">
        <v>56</v>
      </c>
      <c r="D24" s="48"/>
      <c r="E24" s="48"/>
      <c r="G24" s="35" t="s">
        <v>57</v>
      </c>
      <c r="H24" s="27"/>
      <c r="I24" s="27"/>
      <c r="J24" s="27"/>
      <c r="K24" s="27"/>
      <c r="L24" s="27"/>
      <c r="M24" s="27"/>
      <c r="N24" s="27"/>
      <c r="O24" s="27"/>
      <c r="P24" s="27"/>
      <c r="Q24" s="27"/>
      <c r="R24" s="36"/>
      <c r="S24" s="49" t="s">
        <v>58</v>
      </c>
      <c r="T24" s="49"/>
      <c r="U24" s="43" t="e">
        <f>IF(Q17=0,0,+Q17/U22)</f>
        <v>#VALUE!</v>
      </c>
    </row>
    <row r="25" spans="1:21" ht="12.75" customHeight="1">
      <c r="A25" s="44"/>
      <c r="B25" s="45"/>
      <c r="C25" s="48" t="s">
        <v>59</v>
      </c>
      <c r="D25" s="48"/>
      <c r="E25" s="48"/>
      <c r="G25" s="35" t="s">
        <v>60</v>
      </c>
      <c r="H25" s="27"/>
      <c r="I25" s="27"/>
      <c r="J25" s="27"/>
      <c r="K25" s="27"/>
      <c r="L25" s="27"/>
      <c r="M25" s="27"/>
      <c r="N25" s="27"/>
      <c r="O25" s="27"/>
      <c r="P25" s="27"/>
      <c r="Q25" s="27"/>
      <c r="R25" s="36"/>
      <c r="S25" s="49" t="s">
        <v>61</v>
      </c>
      <c r="T25" s="49"/>
      <c r="U25" s="43" t="e">
        <f>IF(P17=0,0,+P17/U23)</f>
        <v>#VALUE!</v>
      </c>
    </row>
  </sheetData>
  <pageMargins left="0.78749999999999998" right="0.78749999999999998" top="1.0527777777777778" bottom="1.0527777777777778" header="0.78749999999999998" footer="0.78749999999999998"/>
  <pageSetup paperSize="5" firstPageNumber="0" orientation="portrait" horizontalDpi="300" verticalDpi="300"/>
  <headerFooter alignWithMargins="0">
    <oddHeader>&amp;C&amp;"Times New Roman,Normal"&amp;12&amp;A</oddHeader>
    <oddFooter>&amp;C&amp;"Times New Roman,Normal"&amp;12Página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6"/>
  <sheetViews>
    <sheetView tabSelected="1" topLeftCell="B14" zoomScaleNormal="100" workbookViewId="0">
      <selection activeCell="I19" sqref="I19"/>
    </sheetView>
  </sheetViews>
  <sheetFormatPr baseColWidth="10" defaultRowHeight="12.75"/>
  <cols>
    <col min="1" max="1" width="1.7109375" hidden="1" customWidth="1"/>
    <col min="2" max="2" width="12.140625" customWidth="1"/>
    <col min="3" max="3" width="7.7109375" customWidth="1"/>
    <col min="4" max="4" width="14.85546875" customWidth="1"/>
    <col min="5" max="5" width="15" customWidth="1"/>
    <col min="6" max="6" width="11.85546875" customWidth="1"/>
    <col min="7" max="7" width="15.85546875" customWidth="1"/>
    <col min="8" max="8" width="13.140625" customWidth="1"/>
    <col min="9" max="9" width="29.7109375" customWidth="1"/>
    <col min="10" max="10" width="10" customWidth="1"/>
    <col min="11" max="11" width="6.28515625" customWidth="1"/>
    <col min="12" max="12" width="12" customWidth="1"/>
    <col min="13" max="13" width="10.7109375" customWidth="1"/>
    <col min="14" max="14" width="9" customWidth="1"/>
    <col min="15" max="15" width="18.85546875" customWidth="1"/>
  </cols>
  <sheetData>
    <row r="1" spans="1:15">
      <c r="B1" s="72"/>
      <c r="C1" s="165"/>
      <c r="D1" s="165"/>
      <c r="E1" s="165"/>
      <c r="F1" s="165"/>
      <c r="G1" s="165"/>
      <c r="H1" s="165"/>
      <c r="I1" s="165"/>
      <c r="J1" s="165"/>
      <c r="K1" s="165"/>
      <c r="L1" s="165"/>
      <c r="M1" s="165"/>
      <c r="N1" s="165"/>
      <c r="O1" s="75"/>
    </row>
    <row r="2" spans="1:15">
      <c r="B2" s="76"/>
      <c r="O2" s="77"/>
    </row>
    <row r="3" spans="1:15">
      <c r="B3" s="76"/>
      <c r="C3" s="244" t="s">
        <v>231</v>
      </c>
      <c r="D3" s="244"/>
      <c r="E3" s="244"/>
      <c r="F3" s="244"/>
      <c r="G3" s="244"/>
      <c r="H3" s="244"/>
      <c r="I3" s="244"/>
      <c r="J3" s="244"/>
      <c r="K3" s="244"/>
      <c r="L3" s="244"/>
      <c r="M3" s="244"/>
      <c r="N3" s="244"/>
      <c r="O3" s="245"/>
    </row>
    <row r="4" spans="1:15">
      <c r="B4" s="76"/>
      <c r="C4" s="244" t="s">
        <v>230</v>
      </c>
      <c r="D4" s="244"/>
      <c r="E4" s="244"/>
      <c r="F4" s="244"/>
      <c r="G4" s="244"/>
      <c r="H4" s="244"/>
      <c r="I4" s="244"/>
      <c r="J4" s="244"/>
      <c r="K4" s="244"/>
      <c r="L4" s="244"/>
      <c r="M4" s="244"/>
      <c r="N4" s="244"/>
      <c r="O4" s="245"/>
    </row>
    <row r="5" spans="1:15">
      <c r="B5" s="76"/>
      <c r="C5" s="246" t="s">
        <v>239</v>
      </c>
      <c r="D5" s="246"/>
      <c r="E5" s="246"/>
      <c r="F5" s="246"/>
      <c r="G5" s="246"/>
      <c r="H5" s="246"/>
      <c r="I5" s="246"/>
      <c r="J5" s="246"/>
      <c r="K5" s="246"/>
      <c r="L5" s="246"/>
      <c r="M5" s="246"/>
      <c r="N5" s="246"/>
      <c r="O5" s="247"/>
    </row>
    <row r="6" spans="1:15">
      <c r="B6" s="76"/>
      <c r="O6" s="77"/>
    </row>
    <row r="7" spans="1:15">
      <c r="B7" s="76"/>
      <c r="O7" s="77"/>
    </row>
    <row r="8" spans="1:15">
      <c r="A8" s="138" t="s">
        <v>3</v>
      </c>
      <c r="B8" s="138" t="s">
        <v>224</v>
      </c>
      <c r="C8" s="229" t="s">
        <v>229</v>
      </c>
      <c r="D8" s="229"/>
      <c r="E8" s="229"/>
      <c r="F8" s="229"/>
      <c r="G8" s="229"/>
      <c r="H8" s="229"/>
      <c r="I8" s="229"/>
      <c r="J8" s="229"/>
      <c r="K8" s="229"/>
      <c r="L8" s="229"/>
      <c r="M8" s="229"/>
      <c r="N8" s="229"/>
      <c r="O8" s="77"/>
    </row>
    <row r="9" spans="1:15">
      <c r="A9" s="138" t="s">
        <v>4</v>
      </c>
      <c r="B9" s="138" t="s">
        <v>225</v>
      </c>
      <c r="C9" s="229" t="s">
        <v>91</v>
      </c>
      <c r="D9" s="229"/>
      <c r="E9" s="166"/>
      <c r="F9" s="166"/>
      <c r="G9" s="166"/>
      <c r="H9" s="166"/>
      <c r="I9" s="166"/>
      <c r="J9" s="166"/>
      <c r="K9" s="166"/>
      <c r="L9" s="166"/>
      <c r="M9" s="166"/>
      <c r="N9" s="166"/>
      <c r="O9" s="77"/>
    </row>
    <row r="10" spans="1:15">
      <c r="A10" s="138" t="s">
        <v>5</v>
      </c>
      <c r="B10" s="138" t="s">
        <v>25</v>
      </c>
      <c r="C10" s="166" t="s">
        <v>6</v>
      </c>
      <c r="D10" s="166"/>
      <c r="E10" s="166"/>
      <c r="F10" s="166"/>
      <c r="G10" s="166"/>
      <c r="H10" s="166"/>
      <c r="I10" s="166"/>
      <c r="J10" s="166"/>
      <c r="K10" s="166"/>
      <c r="L10" s="166"/>
      <c r="M10" s="166"/>
      <c r="N10" s="166"/>
      <c r="O10" s="77"/>
    </row>
    <row r="11" spans="1:15" ht="21.75" customHeight="1">
      <c r="A11" s="138" t="s">
        <v>7</v>
      </c>
      <c r="B11" s="167" t="s">
        <v>227</v>
      </c>
      <c r="C11" s="235" t="s">
        <v>223</v>
      </c>
      <c r="D11" s="235"/>
      <c r="E11" s="166"/>
      <c r="F11" s="166"/>
      <c r="G11" s="166"/>
      <c r="H11" s="166"/>
      <c r="I11" s="166"/>
      <c r="J11" s="166"/>
      <c r="K11" s="166"/>
      <c r="L11" s="166"/>
      <c r="M11" s="166"/>
      <c r="N11" s="166"/>
      <c r="O11" s="77"/>
    </row>
    <row r="12" spans="1:15" ht="22.5">
      <c r="A12" s="138" t="s">
        <v>8</v>
      </c>
      <c r="B12" s="168" t="s">
        <v>228</v>
      </c>
      <c r="C12" s="230" t="s">
        <v>207</v>
      </c>
      <c r="D12" s="230"/>
      <c r="E12" s="230"/>
      <c r="F12" s="230"/>
      <c r="G12" s="166"/>
      <c r="H12" s="166"/>
      <c r="I12" s="166"/>
      <c r="J12" s="166"/>
      <c r="K12" s="166"/>
      <c r="L12" s="166"/>
      <c r="M12" s="166"/>
      <c r="N12" s="166"/>
      <c r="O12" s="77"/>
    </row>
    <row r="13" spans="1:15" ht="22.5">
      <c r="A13" s="138" t="s">
        <v>9</v>
      </c>
      <c r="B13" s="168" t="s">
        <v>226</v>
      </c>
      <c r="C13" s="229" t="s">
        <v>222</v>
      </c>
      <c r="D13" s="229"/>
      <c r="E13" s="229"/>
      <c r="F13" s="166"/>
      <c r="G13" s="166"/>
      <c r="H13" s="166"/>
      <c r="I13" s="166"/>
      <c r="J13" s="166"/>
      <c r="K13" s="166"/>
      <c r="L13" s="166"/>
      <c r="M13" s="166"/>
      <c r="N13" s="166"/>
      <c r="O13" s="77"/>
    </row>
    <row r="14" spans="1:15">
      <c r="B14" s="76"/>
      <c r="O14" s="77"/>
    </row>
    <row r="15" spans="1:15" ht="45">
      <c r="B15" s="152" t="s">
        <v>10</v>
      </c>
      <c r="C15" s="151" t="s">
        <v>11</v>
      </c>
      <c r="D15" s="151" t="s">
        <v>206</v>
      </c>
      <c r="E15" s="151" t="s">
        <v>12</v>
      </c>
      <c r="F15" s="151" t="s">
        <v>13</v>
      </c>
      <c r="G15" s="139" t="s">
        <v>14</v>
      </c>
      <c r="H15" s="139" t="s">
        <v>15</v>
      </c>
      <c r="I15" s="139" t="s">
        <v>16</v>
      </c>
      <c r="J15" s="139" t="s">
        <v>17</v>
      </c>
      <c r="K15" s="139" t="s">
        <v>18</v>
      </c>
      <c r="L15" s="139" t="s">
        <v>19</v>
      </c>
      <c r="M15" s="139" t="s">
        <v>20</v>
      </c>
      <c r="N15" s="140" t="s">
        <v>21</v>
      </c>
      <c r="O15" s="141" t="s">
        <v>22</v>
      </c>
    </row>
    <row r="16" spans="1:15" ht="46.5" customHeight="1">
      <c r="B16" s="257">
        <v>1</v>
      </c>
      <c r="C16" s="232">
        <v>1603001</v>
      </c>
      <c r="D16" s="231" t="s">
        <v>208</v>
      </c>
      <c r="E16" s="232" t="s">
        <v>218</v>
      </c>
      <c r="F16" s="232" t="s">
        <v>209</v>
      </c>
      <c r="G16" s="254" t="s">
        <v>237</v>
      </c>
      <c r="H16" s="254" t="s">
        <v>210</v>
      </c>
      <c r="I16" s="153" t="s">
        <v>241</v>
      </c>
      <c r="J16" s="153" t="s">
        <v>240</v>
      </c>
      <c r="K16" s="155">
        <v>1</v>
      </c>
      <c r="L16" s="170">
        <v>43575</v>
      </c>
      <c r="M16" s="157">
        <v>43666</v>
      </c>
      <c r="N16" s="158">
        <f>(M16-L16)/7</f>
        <v>13</v>
      </c>
      <c r="O16" s="248" t="s">
        <v>211</v>
      </c>
    </row>
    <row r="17" spans="2:15" ht="40.5" customHeight="1">
      <c r="B17" s="257"/>
      <c r="C17" s="233"/>
      <c r="D17" s="231"/>
      <c r="E17" s="233"/>
      <c r="F17" s="233"/>
      <c r="G17" s="255"/>
      <c r="H17" s="255"/>
      <c r="I17" s="172" t="s">
        <v>238</v>
      </c>
      <c r="J17" s="155" t="s">
        <v>219</v>
      </c>
      <c r="K17" s="155">
        <v>1</v>
      </c>
      <c r="L17" s="157">
        <v>43678</v>
      </c>
      <c r="M17" s="157">
        <v>43709</v>
      </c>
      <c r="N17" s="158">
        <f>(+M17-L17)/7</f>
        <v>4.4285714285714288</v>
      </c>
      <c r="O17" s="249"/>
    </row>
    <row r="18" spans="2:15" ht="49.5" customHeight="1">
      <c r="B18" s="257"/>
      <c r="C18" s="233"/>
      <c r="D18" s="231"/>
      <c r="E18" s="234"/>
      <c r="F18" s="234"/>
      <c r="G18" s="256"/>
      <c r="H18" s="256"/>
      <c r="I18" s="173" t="s">
        <v>242</v>
      </c>
      <c r="J18" s="155" t="s">
        <v>221</v>
      </c>
      <c r="K18" s="156">
        <v>1</v>
      </c>
      <c r="L18" s="157">
        <v>43709</v>
      </c>
      <c r="M18" s="157">
        <v>43799</v>
      </c>
      <c r="N18" s="158">
        <f>(+M18-L18)/7</f>
        <v>12.857142857142858</v>
      </c>
      <c r="O18" s="169" t="s">
        <v>220</v>
      </c>
    </row>
    <row r="19" spans="2:15" ht="76.5" customHeight="1">
      <c r="B19" s="257">
        <v>2</v>
      </c>
      <c r="C19" s="252">
        <v>1603100</v>
      </c>
      <c r="D19" s="159" t="s">
        <v>236</v>
      </c>
      <c r="E19" s="252" t="s">
        <v>212</v>
      </c>
      <c r="F19" s="252" t="s">
        <v>233</v>
      </c>
      <c r="G19" s="250" t="s">
        <v>216</v>
      </c>
      <c r="H19" s="250" t="s">
        <v>214</v>
      </c>
      <c r="I19" s="153" t="s">
        <v>243</v>
      </c>
      <c r="J19" s="154" t="s">
        <v>213</v>
      </c>
      <c r="K19" s="163">
        <v>1</v>
      </c>
      <c r="L19" s="171">
        <v>43556</v>
      </c>
      <c r="M19" s="162">
        <v>43586</v>
      </c>
      <c r="N19" s="158">
        <f>(+M19-L19)/7</f>
        <v>4.2857142857142856</v>
      </c>
      <c r="O19" s="169" t="s">
        <v>215</v>
      </c>
    </row>
    <row r="20" spans="2:15" ht="51.75" customHeight="1">
      <c r="B20" s="257"/>
      <c r="C20" s="253"/>
      <c r="D20" s="160"/>
      <c r="E20" s="253"/>
      <c r="F20" s="253"/>
      <c r="G20" s="251"/>
      <c r="H20" s="251"/>
      <c r="I20" s="161" t="s">
        <v>234</v>
      </c>
      <c r="J20" s="161" t="s">
        <v>217</v>
      </c>
      <c r="K20" s="155">
        <v>6</v>
      </c>
      <c r="L20" s="162">
        <v>43617</v>
      </c>
      <c r="M20" s="162">
        <v>43952</v>
      </c>
      <c r="N20" s="158">
        <f>(+M20-L20)/7</f>
        <v>47.857142857142854</v>
      </c>
      <c r="O20" s="174" t="s">
        <v>235</v>
      </c>
    </row>
    <row r="21" spans="2:15" ht="51.75" customHeight="1">
      <c r="B21" s="236" t="s">
        <v>232</v>
      </c>
      <c r="C21" s="237"/>
      <c r="D21" s="237"/>
      <c r="E21" s="237"/>
      <c r="F21" s="237"/>
      <c r="G21" s="237"/>
      <c r="H21" s="237"/>
      <c r="I21" s="237"/>
      <c r="J21" s="237"/>
      <c r="K21" s="237"/>
      <c r="L21" s="237"/>
      <c r="M21" s="237"/>
      <c r="N21" s="237"/>
      <c r="O21" s="238"/>
    </row>
    <row r="22" spans="2:15" ht="18" customHeight="1">
      <c r="B22" s="239"/>
      <c r="C22" s="195"/>
      <c r="D22" s="195"/>
      <c r="E22" s="195"/>
      <c r="F22" s="195"/>
      <c r="G22" s="195"/>
      <c r="H22" s="195"/>
      <c r="I22" s="195"/>
      <c r="J22" s="195"/>
      <c r="K22" s="195"/>
      <c r="L22" s="195"/>
      <c r="M22" s="195"/>
      <c r="N22" s="195"/>
      <c r="O22" s="240"/>
    </row>
    <row r="23" spans="2:15">
      <c r="B23" s="239"/>
      <c r="C23" s="195"/>
      <c r="D23" s="195"/>
      <c r="E23" s="195"/>
      <c r="F23" s="195"/>
      <c r="G23" s="195"/>
      <c r="H23" s="195"/>
      <c r="I23" s="195"/>
      <c r="J23" s="195"/>
      <c r="K23" s="195"/>
      <c r="L23" s="195"/>
      <c r="M23" s="195"/>
      <c r="N23" s="195"/>
      <c r="O23" s="240"/>
    </row>
    <row r="24" spans="2:15">
      <c r="B24" s="239"/>
      <c r="C24" s="195"/>
      <c r="D24" s="195"/>
      <c r="E24" s="195"/>
      <c r="F24" s="195"/>
      <c r="G24" s="195"/>
      <c r="H24" s="195"/>
      <c r="I24" s="195"/>
      <c r="J24" s="195"/>
      <c r="K24" s="195"/>
      <c r="L24" s="195"/>
      <c r="M24" s="195"/>
      <c r="N24" s="195"/>
      <c r="O24" s="240"/>
    </row>
    <row r="25" spans="2:15" ht="13.5" customHeight="1" thickBot="1">
      <c r="B25" s="241"/>
      <c r="C25" s="242"/>
      <c r="D25" s="242"/>
      <c r="E25" s="242"/>
      <c r="F25" s="242"/>
      <c r="G25" s="242"/>
      <c r="H25" s="242"/>
      <c r="I25" s="242"/>
      <c r="J25" s="242"/>
      <c r="K25" s="242"/>
      <c r="L25" s="242"/>
      <c r="M25" s="242"/>
      <c r="N25" s="242"/>
      <c r="O25" s="243"/>
    </row>
    <row r="26" spans="2:15">
      <c r="K26" s="164"/>
    </row>
  </sheetData>
  <mergeCells count="23">
    <mergeCell ref="B21:O25"/>
    <mergeCell ref="C4:O4"/>
    <mergeCell ref="C5:O5"/>
    <mergeCell ref="C3:O3"/>
    <mergeCell ref="O16:O17"/>
    <mergeCell ref="C16:C18"/>
    <mergeCell ref="H19:H20"/>
    <mergeCell ref="G19:G20"/>
    <mergeCell ref="F19:F20"/>
    <mergeCell ref="E19:E20"/>
    <mergeCell ref="C19:C20"/>
    <mergeCell ref="F16:F18"/>
    <mergeCell ref="G16:G18"/>
    <mergeCell ref="H16:H18"/>
    <mergeCell ref="B16:B18"/>
    <mergeCell ref="B19:B20"/>
    <mergeCell ref="C8:N8"/>
    <mergeCell ref="C9:D9"/>
    <mergeCell ref="C12:F12"/>
    <mergeCell ref="D16:D18"/>
    <mergeCell ref="E16:E18"/>
    <mergeCell ref="C13:E13"/>
    <mergeCell ref="C11:D11"/>
  </mergeCells>
  <printOptions horizontalCentered="1" verticalCentered="1"/>
  <pageMargins left="1.1023622047244095" right="0.19685039370078741" top="0" bottom="0" header="0" footer="0"/>
  <pageSetup paperSize="5" scale="8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MEJORAM RES 5872 07</vt:lpstr>
      <vt:lpstr>SEGUIMIENTO PL MEJ RES 5872 07</vt:lpstr>
      <vt:lpstr>Hoja1</vt:lpstr>
      <vt:lpstr>Hoja1!Área_de_impresión</vt:lpstr>
      <vt:lpstr>'PLAN MEJORAM RES 5872 07'!Área_de_impresión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EliteDesk</dc:creator>
  <cp:lastModifiedBy>EliteDesk</cp:lastModifiedBy>
  <cp:lastPrinted>2019-04-03T15:45:54Z</cp:lastPrinted>
  <dcterms:created xsi:type="dcterms:W3CDTF">2017-08-10T15:44:05Z</dcterms:created>
  <dcterms:modified xsi:type="dcterms:W3CDTF">2019-04-03T17:19:23Z</dcterms:modified>
</cp:coreProperties>
</file>