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SEG_PLAN_ACCION_1T\"/>
    </mc:Choice>
  </mc:AlternateContent>
  <xr:revisionPtr revIDLastSave="0" documentId="13_ncr:1_{90171E24-D823-4275-9FBE-107CD21C939B}" xr6:coauthVersionLast="47" xr6:coauthVersionMax="47" xr10:uidLastSave="{00000000-0000-0000-0000-000000000000}"/>
  <bookViews>
    <workbookView xWindow="-110" yWindow="-110" windowWidth="19420" windowHeight="10420" xr2:uid="{00000000-000D-0000-FFFF-FFFF00000000}"/>
  </bookViews>
  <sheets>
    <sheet name="SEG_PA_EPA_1T_2022" sheetId="1" r:id="rId1"/>
    <sheet name="evaluacion interna EPA prelimin" sheetId="3" state="hidden" r:id="rId2"/>
    <sheet name="Soporte Presupuestal PRELIMINAR" sheetId="2" state="hidden" r:id="rId3"/>
  </sheets>
  <externalReferences>
    <externalReference r:id="rId4"/>
  </externalReferences>
  <definedNames>
    <definedName name="_xlnm._FilterDatabase" localSheetId="0" hidden="1">SEG_PA_EPA_1T_2022!$A$11:$AC$176</definedName>
    <definedName name="_xlnm.Print_Area" localSheetId="0">SEG_PA_EPA_1T_2022!$A$1:$AD$190</definedName>
    <definedName name="_xlnm.Print_Titles" localSheetId="0">SEG_PA_EPA_1T_2022!$1:$10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00" i="1" l="1"/>
  <c r="Z101" i="1" s="1"/>
  <c r="Y168" i="1"/>
  <c r="Y162" i="1"/>
  <c r="Y161" i="1"/>
  <c r="Y157" i="1"/>
  <c r="Y151" i="1"/>
  <c r="Y146" i="1"/>
  <c r="Y137" i="1"/>
  <c r="Y136" i="1"/>
  <c r="Y122" i="1"/>
  <c r="Y121" i="1"/>
  <c r="Y119" i="1"/>
  <c r="Y117" i="1"/>
  <c r="Y116" i="1"/>
  <c r="Y115" i="1"/>
  <c r="Y108" i="1"/>
  <c r="Y104" i="1"/>
  <c r="Y99" i="1"/>
  <c r="Y93" i="1"/>
  <c r="Y91" i="1"/>
  <c r="Y89" i="1"/>
  <c r="Y88" i="1"/>
  <c r="Y86" i="1"/>
  <c r="Y80" i="1"/>
  <c r="Y74" i="1"/>
  <c r="Y73" i="1"/>
  <c r="Y71" i="1"/>
  <c r="Y68" i="1"/>
  <c r="Y64" i="1"/>
  <c r="Y57" i="1"/>
  <c r="Y56" i="1"/>
  <c r="Y51" i="1"/>
  <c r="Y40" i="1"/>
  <c r="Y37" i="1"/>
  <c r="Y30" i="1"/>
  <c r="Y23" i="1"/>
  <c r="Y15" i="1"/>
  <c r="Y14" i="1"/>
  <c r="C20" i="3"/>
  <c r="C16" i="3"/>
  <c r="S28" i="1" l="1"/>
  <c r="S27" i="1"/>
  <c r="S26" i="1"/>
  <c r="S25" i="1"/>
  <c r="S23" i="1"/>
  <c r="S22" i="1"/>
  <c r="S21" i="1"/>
  <c r="S19" i="1"/>
  <c r="S18" i="1"/>
  <c r="S17" i="1"/>
  <c r="S16" i="1"/>
  <c r="S15" i="1"/>
  <c r="S14" i="1"/>
  <c r="S13" i="1"/>
  <c r="S12" i="1"/>
  <c r="AD213" i="2"/>
  <c r="AB211" i="2"/>
  <c r="AB213" i="2" s="1"/>
  <c r="AC211" i="2"/>
  <c r="AC213" i="2" s="1"/>
  <c r="AD211" i="2"/>
  <c r="AH212" i="2"/>
  <c r="AG197" i="2"/>
  <c r="AF197" i="2"/>
  <c r="AG193" i="2"/>
  <c r="AF193" i="2"/>
  <c r="AF192" i="2"/>
  <c r="AH188" i="2"/>
  <c r="AG188" i="2"/>
  <c r="AF188" i="2"/>
  <c r="AH187" i="2"/>
  <c r="AH177" i="2"/>
  <c r="AG177" i="2"/>
  <c r="AF177" i="2"/>
  <c r="AE177" i="2"/>
  <c r="AH176" i="2"/>
  <c r="AG176" i="2"/>
  <c r="AF176" i="2"/>
  <c r="AH173" i="2"/>
  <c r="AG173" i="2"/>
  <c r="AF173" i="2"/>
  <c r="AH172" i="2"/>
  <c r="AG172" i="2"/>
  <c r="AF172" i="2"/>
  <c r="AG169" i="2"/>
  <c r="AF169" i="2"/>
  <c r="AG168" i="2"/>
  <c r="AF168" i="2"/>
  <c r="AG157" i="2"/>
  <c r="AF157" i="2"/>
  <c r="AE157" i="2"/>
  <c r="AG156" i="2"/>
  <c r="AF156" i="2"/>
  <c r="AE156" i="2"/>
  <c r="AH144" i="2"/>
  <c r="AG144" i="2"/>
  <c r="AF144" i="2"/>
  <c r="AE144" i="2"/>
  <c r="AH143" i="2"/>
  <c r="AG143" i="2"/>
  <c r="AF143" i="2"/>
  <c r="AE143" i="2"/>
  <c r="AH140" i="2"/>
  <c r="AG140" i="2"/>
  <c r="AF140" i="2"/>
  <c r="AE140" i="2"/>
  <c r="AH139" i="2"/>
  <c r="AG139" i="2"/>
  <c r="AF139" i="2"/>
  <c r="AH136" i="2"/>
  <c r="AG136" i="2"/>
  <c r="AF136" i="2"/>
  <c r="AH135" i="2"/>
  <c r="AG135" i="2"/>
  <c r="AF135" i="2"/>
  <c r="AH132" i="2"/>
  <c r="AG132" i="2"/>
  <c r="AF132" i="2"/>
  <c r="AH131" i="2"/>
  <c r="AG131" i="2"/>
  <c r="AF131" i="2"/>
  <c r="AH128" i="2"/>
  <c r="AG128" i="2"/>
  <c r="AF128" i="2"/>
  <c r="AH127" i="2"/>
  <c r="AG127" i="2"/>
  <c r="AF127" i="2"/>
  <c r="AH122" i="2"/>
  <c r="AG122" i="2"/>
  <c r="AF122" i="2"/>
  <c r="AH121" i="2"/>
  <c r="AG121" i="2"/>
  <c r="AF121" i="2"/>
  <c r="AH118" i="2"/>
  <c r="AG118" i="2"/>
  <c r="AF118" i="2"/>
  <c r="AH117" i="2"/>
  <c r="AG117" i="2"/>
  <c r="AF117" i="2"/>
  <c r="AH104" i="2"/>
  <c r="AF104" i="2"/>
  <c r="AE104" i="2"/>
  <c r="AH103" i="2"/>
  <c r="AF103" i="2"/>
  <c r="AE103" i="2"/>
  <c r="AH100" i="2"/>
  <c r="AG100" i="2"/>
  <c r="AH99" i="2"/>
  <c r="AG99" i="2"/>
  <c r="AH96" i="2"/>
  <c r="AG96" i="2"/>
  <c r="AF96" i="2"/>
  <c r="AH95" i="2"/>
  <c r="AG95" i="2"/>
  <c r="AF95" i="2"/>
  <c r="AH92" i="2"/>
  <c r="AG92" i="2"/>
  <c r="AF92" i="2"/>
  <c r="AH91" i="2"/>
  <c r="AG91" i="2"/>
  <c r="AF91" i="2"/>
  <c r="AH88" i="2"/>
  <c r="AG88" i="2"/>
  <c r="AF88" i="2"/>
  <c r="AH87" i="2"/>
  <c r="AG87" i="2"/>
  <c r="AF87" i="2"/>
  <c r="AH83" i="2"/>
  <c r="AH82" i="2"/>
  <c r="AF82" i="2"/>
  <c r="AH67" i="2"/>
  <c r="AG67" i="2"/>
  <c r="AE67" i="2"/>
  <c r="AH66" i="2"/>
  <c r="AG66" i="2"/>
  <c r="AE66" i="2"/>
  <c r="AH63" i="2"/>
  <c r="AG63" i="2"/>
  <c r="AF63" i="2"/>
  <c r="AE63" i="2"/>
  <c r="AH62" i="2"/>
  <c r="AG62" i="2"/>
  <c r="AE62" i="2"/>
  <c r="AH59" i="2"/>
  <c r="AG59" i="2"/>
  <c r="AF59" i="2"/>
  <c r="AH58" i="2"/>
  <c r="AG58" i="2"/>
  <c r="AF58" i="2"/>
  <c r="AH55" i="2"/>
  <c r="AG55" i="2"/>
  <c r="AF55" i="2"/>
  <c r="AH54" i="2"/>
  <c r="AG54" i="2"/>
  <c r="AF54" i="2"/>
  <c r="AH51" i="2"/>
  <c r="AG51" i="2"/>
  <c r="AF51" i="2"/>
  <c r="AH50" i="2"/>
  <c r="AG50" i="2"/>
  <c r="AF50" i="2"/>
  <c r="AH38" i="2"/>
  <c r="AG38" i="2"/>
  <c r="AF38" i="2"/>
  <c r="AE38" i="2"/>
  <c r="AH37" i="2"/>
  <c r="AG37" i="2"/>
  <c r="AF37" i="2"/>
  <c r="AE37" i="2"/>
  <c r="AH34" i="2"/>
  <c r="AG34" i="2"/>
  <c r="AE34" i="2"/>
  <c r="AH33" i="2"/>
  <c r="AG33" i="2"/>
  <c r="AF33" i="2"/>
  <c r="AE33" i="2"/>
  <c r="AH30" i="2"/>
  <c r="AG30" i="2"/>
  <c r="AF30" i="2"/>
  <c r="AH29" i="2"/>
  <c r="AG29" i="2"/>
  <c r="AF29" i="2"/>
  <c r="AH26" i="2"/>
  <c r="AG26" i="2"/>
  <c r="AF26" i="2"/>
  <c r="AH25" i="2"/>
  <c r="AG25" i="2"/>
  <c r="AF25" i="2"/>
  <c r="AH21" i="2"/>
  <c r="AG21" i="2"/>
  <c r="AF21" i="2"/>
  <c r="AE21" i="2"/>
  <c r="AH20" i="2"/>
  <c r="AG20" i="2"/>
  <c r="AF20" i="2"/>
  <c r="AE20" i="2"/>
  <c r="AH16" i="2"/>
  <c r="AG16" i="2"/>
  <c r="AE16" i="2"/>
  <c r="AH15" i="2"/>
  <c r="AG15" i="2"/>
  <c r="AF15" i="2"/>
  <c r="AF12" i="2"/>
  <c r="AG12" i="2"/>
  <c r="AH12" i="2"/>
  <c r="AF11" i="2"/>
  <c r="AG11" i="2"/>
  <c r="AH11" i="2"/>
  <c r="AH247" i="2"/>
  <c r="AH246" i="2"/>
  <c r="L246" i="2"/>
  <c r="L248" i="2" s="1"/>
  <c r="AH245" i="2"/>
  <c r="AH244" i="2"/>
  <c r="AH243" i="2"/>
  <c r="AH242" i="2"/>
  <c r="L229" i="2"/>
  <c r="O226" i="2"/>
  <c r="AH225" i="2"/>
  <c r="S225" i="2"/>
  <c r="O225" i="2"/>
  <c r="S224" i="2"/>
  <c r="O224" i="2"/>
  <c r="AJ221" i="2"/>
  <c r="AH221" i="2"/>
  <c r="AI235" i="2" s="1"/>
  <c r="L220" i="2"/>
  <c r="K214" i="2"/>
  <c r="T213" i="2"/>
  <c r="P213" i="2"/>
  <c r="V211" i="2"/>
  <c r="R211" i="2"/>
  <c r="W204" i="2"/>
  <c r="W203" i="2"/>
  <c r="W202" i="2"/>
  <c r="W200" i="2"/>
  <c r="W198" i="2"/>
  <c r="Y197" i="2"/>
  <c r="N197" i="2"/>
  <c r="AH197" i="2" s="1"/>
  <c r="M197" i="2"/>
  <c r="L197" i="2"/>
  <c r="K197" i="2"/>
  <c r="K225" i="2" s="1"/>
  <c r="Y196" i="2"/>
  <c r="N196" i="2"/>
  <c r="AH196" i="2" s="1"/>
  <c r="M196" i="2"/>
  <c r="Q195" i="2" s="1"/>
  <c r="U195" i="2" s="1"/>
  <c r="AB195" i="2" s="1"/>
  <c r="L196" i="2"/>
  <c r="K196" i="2"/>
  <c r="R195" i="2"/>
  <c r="V195" i="2" s="1"/>
  <c r="AC195" i="2" s="1"/>
  <c r="O195" i="2"/>
  <c r="S195" i="2" s="1"/>
  <c r="Z195" i="2" s="1"/>
  <c r="W194" i="2"/>
  <c r="S193" i="2"/>
  <c r="S227" i="2" s="1"/>
  <c r="O193" i="2"/>
  <c r="Y193" i="2" s="1"/>
  <c r="N193" i="2"/>
  <c r="AH193" i="2" s="1"/>
  <c r="M193" i="2"/>
  <c r="K193" i="2"/>
  <c r="K227" i="2" s="1"/>
  <c r="Y192" i="2"/>
  <c r="S192" i="2"/>
  <c r="S226" i="2" s="1"/>
  <c r="O192" i="2"/>
  <c r="N192" i="2"/>
  <c r="AH192" i="2" s="1"/>
  <c r="M192" i="2"/>
  <c r="Q191" i="2" s="1"/>
  <c r="U191" i="2" s="1"/>
  <c r="AB191" i="2" s="1"/>
  <c r="K192" i="2"/>
  <c r="R191" i="2"/>
  <c r="V191" i="2" s="1"/>
  <c r="AC191" i="2" s="1"/>
  <c r="P191" i="2"/>
  <c r="T191" i="2" s="1"/>
  <c r="AA191" i="2" s="1"/>
  <c r="O191" i="2"/>
  <c r="S191" i="2" s="1"/>
  <c r="Z191" i="2" s="1"/>
  <c r="AC190" i="2"/>
  <c r="AB190" i="2"/>
  <c r="AA190" i="2"/>
  <c r="Z190" i="2"/>
  <c r="W189" i="2"/>
  <c r="M188" i="2"/>
  <c r="L188" i="2"/>
  <c r="K188" i="2"/>
  <c r="M187" i="2"/>
  <c r="AG187" i="2" s="1"/>
  <c r="L187" i="2"/>
  <c r="K187" i="2"/>
  <c r="O186" i="2" s="1"/>
  <c r="S186" i="2" s="1"/>
  <c r="Z186" i="2" s="1"/>
  <c r="AC186" i="2"/>
  <c r="Q186" i="2"/>
  <c r="U186" i="2" s="1"/>
  <c r="AB186" i="2" s="1"/>
  <c r="W185" i="2"/>
  <c r="W184" i="2"/>
  <c r="W183" i="2"/>
  <c r="W182" i="2"/>
  <c r="W181" i="2"/>
  <c r="W180" i="2"/>
  <c r="W179" i="2"/>
  <c r="W178" i="2"/>
  <c r="X177" i="2"/>
  <c r="W177" i="2"/>
  <c r="X176" i="2"/>
  <c r="K176" i="2"/>
  <c r="W176" i="2" s="1"/>
  <c r="AC175" i="2"/>
  <c r="AB175" i="2"/>
  <c r="AA175" i="2"/>
  <c r="O175" i="2"/>
  <c r="S175" i="2" s="1"/>
  <c r="Z175" i="2" s="1"/>
  <c r="W174" i="2"/>
  <c r="Y173" i="2"/>
  <c r="X173" i="2"/>
  <c r="O173" i="2"/>
  <c r="AE173" i="2" s="1"/>
  <c r="X172" i="2"/>
  <c r="O172" i="2"/>
  <c r="Y172" i="2" s="1"/>
  <c r="K172" i="2"/>
  <c r="AE172" i="2" s="1"/>
  <c r="AC171" i="2"/>
  <c r="AB171" i="2"/>
  <c r="AA171" i="2"/>
  <c r="O171" i="2"/>
  <c r="S171" i="2" s="1"/>
  <c r="Z171" i="2" s="1"/>
  <c r="W170" i="2"/>
  <c r="X169" i="2"/>
  <c r="S169" i="2"/>
  <c r="S223" i="2" s="1"/>
  <c r="O169" i="2"/>
  <c r="AE169" i="2" s="1"/>
  <c r="N169" i="2"/>
  <c r="AH169" i="2" s="1"/>
  <c r="S168" i="2"/>
  <c r="O168" i="2"/>
  <c r="AE168" i="2" s="1"/>
  <c r="N168" i="2"/>
  <c r="R167" i="2" s="1"/>
  <c r="V167" i="2" s="1"/>
  <c r="AC167" i="2" s="1"/>
  <c r="AB167" i="2"/>
  <c r="AA167" i="2"/>
  <c r="O167" i="2"/>
  <c r="AC166" i="2"/>
  <c r="AB166" i="2"/>
  <c r="AA166" i="2"/>
  <c r="Z166" i="2"/>
  <c r="AB165" i="2"/>
  <c r="AA165" i="2"/>
  <c r="Z165" i="2"/>
  <c r="AB164" i="2"/>
  <c r="AA164" i="2"/>
  <c r="Z164" i="2"/>
  <c r="AB163" i="2"/>
  <c r="AA163" i="2"/>
  <c r="Z163" i="2"/>
  <c r="AB162" i="2"/>
  <c r="AA162" i="2"/>
  <c r="Z162" i="2"/>
  <c r="AB161" i="2"/>
  <c r="AA161" i="2"/>
  <c r="Z161" i="2"/>
  <c r="AB160" i="2"/>
  <c r="AA160" i="2"/>
  <c r="Z160" i="2"/>
  <c r="AC159" i="2"/>
  <c r="AB159" i="2"/>
  <c r="AA159" i="2"/>
  <c r="Z159" i="2"/>
  <c r="W158" i="2"/>
  <c r="N157" i="2"/>
  <c r="X157" i="2" s="1"/>
  <c r="N156" i="2"/>
  <c r="AB155" i="2"/>
  <c r="AA155" i="2"/>
  <c r="Z155" i="2"/>
  <c r="W154" i="2"/>
  <c r="W153" i="2"/>
  <c r="W152" i="2"/>
  <c r="W151" i="2"/>
  <c r="W150" i="2"/>
  <c r="W149" i="2"/>
  <c r="W148" i="2"/>
  <c r="AB147" i="2"/>
  <c r="AA147" i="2"/>
  <c r="Z147" i="2"/>
  <c r="W147" i="2"/>
  <c r="W145" i="2"/>
  <c r="X144" i="2"/>
  <c r="L144" i="2"/>
  <c r="W144" i="2" s="1"/>
  <c r="L143" i="2"/>
  <c r="X143" i="2" s="1"/>
  <c r="AC142" i="2"/>
  <c r="AB142" i="2"/>
  <c r="Z142" i="2"/>
  <c r="W141" i="2"/>
  <c r="X140" i="2"/>
  <c r="W140" i="2"/>
  <c r="K139" i="2"/>
  <c r="X139" i="2" s="1"/>
  <c r="AC138" i="2"/>
  <c r="AB138" i="2"/>
  <c r="AA138" i="2"/>
  <c r="W137" i="2"/>
  <c r="X136" i="2"/>
  <c r="L136" i="2"/>
  <c r="K136" i="2"/>
  <c r="W136" i="2" s="1"/>
  <c r="L135" i="2"/>
  <c r="K135" i="2"/>
  <c r="AC134" i="2"/>
  <c r="AB134" i="2"/>
  <c r="P134" i="2"/>
  <c r="T134" i="2" s="1"/>
  <c r="AA134" i="2" s="1"/>
  <c r="W133" i="2"/>
  <c r="L132" i="2"/>
  <c r="K132" i="2"/>
  <c r="X132" i="2" s="1"/>
  <c r="L131" i="2"/>
  <c r="K131" i="2"/>
  <c r="AC130" i="2"/>
  <c r="AB130" i="2"/>
  <c r="P130" i="2"/>
  <c r="T130" i="2" s="1"/>
  <c r="AA130" i="2" s="1"/>
  <c r="O130" i="2"/>
  <c r="S130" i="2" s="1"/>
  <c r="Z130" i="2" s="1"/>
  <c r="W129" i="2"/>
  <c r="Y128" i="2"/>
  <c r="X128" i="2"/>
  <c r="K128" i="2"/>
  <c r="AE128" i="2" s="1"/>
  <c r="Y127" i="2"/>
  <c r="X127" i="2"/>
  <c r="K127" i="2"/>
  <c r="AE127" i="2" s="1"/>
  <c r="AB126" i="2"/>
  <c r="AA126" i="2"/>
  <c r="Z126" i="2"/>
  <c r="W126" i="2"/>
  <c r="AB125" i="2"/>
  <c r="AA125" i="2"/>
  <c r="Z125" i="2"/>
  <c r="W125" i="2"/>
  <c r="AC124" i="2"/>
  <c r="AB124" i="2"/>
  <c r="AA124" i="2"/>
  <c r="O124" i="2"/>
  <c r="S124" i="2" s="1"/>
  <c r="Z124" i="2" s="1"/>
  <c r="W123" i="2"/>
  <c r="Y122" i="2"/>
  <c r="K122" i="2"/>
  <c r="X122" i="2" s="1"/>
  <c r="Y121" i="2"/>
  <c r="K121" i="2"/>
  <c r="AC120" i="2"/>
  <c r="AB120" i="2"/>
  <c r="AA120" i="2"/>
  <c r="W119" i="2"/>
  <c r="S119" i="2"/>
  <c r="Y118" i="2"/>
  <c r="K118" i="2"/>
  <c r="X118" i="2" s="1"/>
  <c r="Y117" i="2"/>
  <c r="K117" i="2"/>
  <c r="X117" i="2" s="1"/>
  <c r="AB116" i="2"/>
  <c r="AA116" i="2"/>
  <c r="Z116" i="2"/>
  <c r="W116" i="2"/>
  <c r="AC115" i="2"/>
  <c r="AB115" i="2"/>
  <c r="AA115" i="2"/>
  <c r="W114" i="2"/>
  <c r="W113" i="2"/>
  <c r="W112" i="2"/>
  <c r="W111" i="2"/>
  <c r="W110" i="2"/>
  <c r="W109" i="2"/>
  <c r="W108" i="2"/>
  <c r="W107" i="2"/>
  <c r="W105" i="2"/>
  <c r="Y104" i="2"/>
  <c r="M104" i="2"/>
  <c r="U103" i="2"/>
  <c r="U211" i="2" s="1"/>
  <c r="Q103" i="2"/>
  <c r="Y103" i="2" s="1"/>
  <c r="M103" i="2"/>
  <c r="X103" i="2" s="1"/>
  <c r="AC102" i="2"/>
  <c r="AA102" i="2"/>
  <c r="Z102" i="2"/>
  <c r="T100" i="2"/>
  <c r="AF100" i="2" s="1"/>
  <c r="P100" i="2"/>
  <c r="O100" i="2"/>
  <c r="L100" i="2"/>
  <c r="K100" i="2"/>
  <c r="T99" i="2"/>
  <c r="P99" i="2"/>
  <c r="O99" i="2"/>
  <c r="O222" i="2" s="1"/>
  <c r="L99" i="2"/>
  <c r="AF99" i="2" s="1"/>
  <c r="K99" i="2"/>
  <c r="AC98" i="2"/>
  <c r="AB98" i="2"/>
  <c r="O98" i="2"/>
  <c r="S98" i="2" s="1"/>
  <c r="Z98" i="2" s="1"/>
  <c r="AB97" i="2"/>
  <c r="AA97" i="2"/>
  <c r="Z97" i="2"/>
  <c r="W97" i="2"/>
  <c r="AB96" i="2"/>
  <c r="AA96" i="2"/>
  <c r="AA211" i="2" s="1"/>
  <c r="AA213" i="2" s="1"/>
  <c r="Z96" i="2"/>
  <c r="Z211" i="2" s="1"/>
  <c r="Z213" i="2" s="1"/>
  <c r="Y96" i="2"/>
  <c r="L96" i="2"/>
  <c r="K96" i="2"/>
  <c r="AB95" i="2"/>
  <c r="AA95" i="2"/>
  <c r="Z95" i="2"/>
  <c r="Y95" i="2"/>
  <c r="L95" i="2"/>
  <c r="K95" i="2"/>
  <c r="AC94" i="2"/>
  <c r="AB94" i="2"/>
  <c r="P94" i="2"/>
  <c r="T94" i="2" s="1"/>
  <c r="AA94" i="2" s="1"/>
  <c r="W93" i="2"/>
  <c r="K92" i="2"/>
  <c r="X92" i="2" s="1"/>
  <c r="X91" i="2"/>
  <c r="K91" i="2"/>
  <c r="W91" i="2" s="1"/>
  <c r="AC90" i="2"/>
  <c r="AB90" i="2"/>
  <c r="AA90" i="2"/>
  <c r="O90" i="2"/>
  <c r="S90" i="2" s="1"/>
  <c r="Z90" i="2" s="1"/>
  <c r="W89" i="2"/>
  <c r="K88" i="2"/>
  <c r="K87" i="2"/>
  <c r="O85" i="2" s="1"/>
  <c r="S85" i="2" s="1"/>
  <c r="Z85" i="2" s="1"/>
  <c r="AB86" i="2"/>
  <c r="AA86" i="2"/>
  <c r="Z86" i="2"/>
  <c r="W86" i="2"/>
  <c r="AC85" i="2"/>
  <c r="AB85" i="2"/>
  <c r="AA85" i="2"/>
  <c r="W84" i="2"/>
  <c r="Y83" i="2"/>
  <c r="M83" i="2"/>
  <c r="AG83" i="2" s="1"/>
  <c r="L83" i="2"/>
  <c r="L236" i="2" s="1"/>
  <c r="K83" i="2"/>
  <c r="Y82" i="2"/>
  <c r="M82" i="2"/>
  <c r="L82" i="2"/>
  <c r="K82" i="2"/>
  <c r="AC81" i="2"/>
  <c r="T81" i="2"/>
  <c r="AA81" i="2" s="1"/>
  <c r="P81" i="2"/>
  <c r="O81" i="2"/>
  <c r="S81" i="2" s="1"/>
  <c r="Z81" i="2" s="1"/>
  <c r="AB80" i="2"/>
  <c r="AA80" i="2"/>
  <c r="Z80" i="2"/>
  <c r="W80" i="2"/>
  <c r="AB79" i="2"/>
  <c r="AA79" i="2"/>
  <c r="Z79" i="2"/>
  <c r="W79" i="2"/>
  <c r="AB78" i="2"/>
  <c r="AA78" i="2"/>
  <c r="Z78" i="2"/>
  <c r="W78" i="2"/>
  <c r="AB77" i="2"/>
  <c r="AA77" i="2"/>
  <c r="Z77" i="2"/>
  <c r="W77" i="2"/>
  <c r="W76" i="2"/>
  <c r="W75" i="2"/>
  <c r="W74" i="2"/>
  <c r="W73" i="2"/>
  <c r="W72" i="2"/>
  <c r="W71" i="2"/>
  <c r="W70" i="2"/>
  <c r="AC69" i="2"/>
  <c r="AB69" i="2"/>
  <c r="AA69" i="2"/>
  <c r="Z69" i="2"/>
  <c r="W69" i="2"/>
  <c r="T67" i="2"/>
  <c r="P67" i="2"/>
  <c r="Y67" i="2" s="1"/>
  <c r="L67" i="2"/>
  <c r="T66" i="2"/>
  <c r="P66" i="2"/>
  <c r="Y66" i="2" s="1"/>
  <c r="L66" i="2"/>
  <c r="L68" i="2" s="1"/>
  <c r="W68" i="2" s="1"/>
  <c r="AC65" i="2"/>
  <c r="AB65" i="2"/>
  <c r="Z65" i="2"/>
  <c r="W64" i="2"/>
  <c r="W63" i="2"/>
  <c r="T63" i="2"/>
  <c r="P63" i="2"/>
  <c r="Y63" i="2" s="1"/>
  <c r="L63" i="2"/>
  <c r="X63" i="2" s="1"/>
  <c r="T62" i="2"/>
  <c r="AF62" i="2" s="1"/>
  <c r="P62" i="2"/>
  <c r="Y62" i="2" s="1"/>
  <c r="L62" i="2"/>
  <c r="X62" i="2" s="1"/>
  <c r="AC61" i="2"/>
  <c r="AB61" i="2"/>
  <c r="Z61" i="2"/>
  <c r="S60" i="2"/>
  <c r="W60" i="2" s="1"/>
  <c r="S59" i="2"/>
  <c r="O59" i="2"/>
  <c r="K59" i="2"/>
  <c r="X58" i="2"/>
  <c r="S58" i="2"/>
  <c r="O58" i="2"/>
  <c r="O57" i="2" s="1"/>
  <c r="K58" i="2"/>
  <c r="AC57" i="2"/>
  <c r="AB57" i="2"/>
  <c r="AA57" i="2"/>
  <c r="S56" i="2"/>
  <c r="W56" i="2" s="1"/>
  <c r="Y55" i="2"/>
  <c r="S55" i="2"/>
  <c r="K55" i="2"/>
  <c r="AE55" i="2" s="1"/>
  <c r="Y54" i="2"/>
  <c r="S54" i="2"/>
  <c r="K54" i="2"/>
  <c r="W54" i="2" s="1"/>
  <c r="AC53" i="2"/>
  <c r="AB53" i="2"/>
  <c r="AA53" i="2"/>
  <c r="W52" i="2"/>
  <c r="Y51" i="2"/>
  <c r="X51" i="2"/>
  <c r="S51" i="2"/>
  <c r="K51" i="2"/>
  <c r="AE51" i="2" s="1"/>
  <c r="Y50" i="2"/>
  <c r="S50" i="2"/>
  <c r="K50" i="2"/>
  <c r="X50" i="2" s="1"/>
  <c r="AB49" i="2"/>
  <c r="AA49" i="2"/>
  <c r="Z49" i="2"/>
  <c r="W49" i="2"/>
  <c r="AC48" i="2"/>
  <c r="AB48" i="2"/>
  <c r="AA48" i="2"/>
  <c r="W47" i="2"/>
  <c r="W46" i="2"/>
  <c r="W45" i="2"/>
  <c r="AC40" i="2"/>
  <c r="AB40" i="2"/>
  <c r="AA40" i="2"/>
  <c r="Z40" i="2"/>
  <c r="W40" i="2"/>
  <c r="W39" i="2"/>
  <c r="T38" i="2"/>
  <c r="P38" i="2"/>
  <c r="Y38" i="2" s="1"/>
  <c r="L38" i="2"/>
  <c r="X38" i="2" s="1"/>
  <c r="T37" i="2"/>
  <c r="P37" i="2"/>
  <c r="Y37" i="2" s="1"/>
  <c r="L37" i="2"/>
  <c r="P36" i="2" s="1"/>
  <c r="AC36" i="2"/>
  <c r="AB36" i="2"/>
  <c r="Z36" i="2"/>
  <c r="T34" i="2"/>
  <c r="P34" i="2"/>
  <c r="Y34" i="2" s="1"/>
  <c r="L34" i="2"/>
  <c r="X34" i="2" s="1"/>
  <c r="W33" i="2"/>
  <c r="T33" i="2"/>
  <c r="P33" i="2"/>
  <c r="Y33" i="2" s="1"/>
  <c r="L33" i="2"/>
  <c r="P32" i="2" s="1"/>
  <c r="T32" i="2" s="1"/>
  <c r="AA32" i="2" s="1"/>
  <c r="AC32" i="2"/>
  <c r="AB32" i="2"/>
  <c r="Z32" i="2"/>
  <c r="W31" i="2"/>
  <c r="Y30" i="2"/>
  <c r="K30" i="2"/>
  <c r="X30" i="2" s="1"/>
  <c r="Y29" i="2"/>
  <c r="K29" i="2"/>
  <c r="AC28" i="2"/>
  <c r="AB28" i="2"/>
  <c r="AA28" i="2"/>
  <c r="O28" i="2"/>
  <c r="S28" i="2" s="1"/>
  <c r="Z28" i="2" s="1"/>
  <c r="W27" i="2"/>
  <c r="Y26" i="2"/>
  <c r="S26" i="2"/>
  <c r="S220" i="2" s="1"/>
  <c r="K26" i="2"/>
  <c r="Y25" i="2"/>
  <c r="S25" i="2"/>
  <c r="K25" i="2"/>
  <c r="AB24" i="2"/>
  <c r="AA24" i="2"/>
  <c r="Z24" i="2"/>
  <c r="W24" i="2"/>
  <c r="AC23" i="2"/>
  <c r="AB23" i="2"/>
  <c r="AA23" i="2"/>
  <c r="O23" i="2"/>
  <c r="S23" i="2" s="1"/>
  <c r="Z23" i="2" s="1"/>
  <c r="AD23" i="2" s="1"/>
  <c r="W22" i="2"/>
  <c r="T21" i="2"/>
  <c r="P21" i="2"/>
  <c r="Y21" i="2" s="1"/>
  <c r="L21" i="2"/>
  <c r="X21" i="2" s="1"/>
  <c r="W20" i="2"/>
  <c r="T20" i="2"/>
  <c r="P20" i="2"/>
  <c r="Y20" i="2" s="1"/>
  <c r="L20" i="2"/>
  <c r="X20" i="2" s="1"/>
  <c r="AB19" i="2"/>
  <c r="AA19" i="2"/>
  <c r="Z19" i="2"/>
  <c r="W19" i="2"/>
  <c r="AC18" i="2"/>
  <c r="AB18" i="2"/>
  <c r="Z18" i="2"/>
  <c r="P18" i="2"/>
  <c r="W17" i="2"/>
  <c r="T16" i="2"/>
  <c r="P16" i="2"/>
  <c r="L16" i="2"/>
  <c r="Y15" i="2"/>
  <c r="T15" i="2"/>
  <c r="P15" i="2"/>
  <c r="L15" i="2"/>
  <c r="K15" i="2"/>
  <c r="AE15" i="2" s="1"/>
  <c r="AC14" i="2"/>
  <c r="AB14" i="2"/>
  <c r="O14" i="2"/>
  <c r="W13" i="2"/>
  <c r="Y12" i="2"/>
  <c r="K12" i="2"/>
  <c r="Y11" i="2"/>
  <c r="S11" i="2"/>
  <c r="K11" i="2"/>
  <c r="AB10" i="2"/>
  <c r="AA10" i="2"/>
  <c r="L234" i="2" l="1"/>
  <c r="Y16" i="2"/>
  <c r="W25" i="2"/>
  <c r="AE25" i="2"/>
  <c r="X25" i="2"/>
  <c r="M211" i="2"/>
  <c r="AG82" i="2"/>
  <c r="W82" i="2"/>
  <c r="S14" i="2"/>
  <c r="Z14" i="2" s="1"/>
  <c r="P65" i="2"/>
  <c r="T65" i="2" s="1"/>
  <c r="AA65" i="2" s="1"/>
  <c r="W95" i="2"/>
  <c r="AE95" i="2"/>
  <c r="O94" i="2"/>
  <c r="S94" i="2" s="1"/>
  <c r="Z94" i="2" s="1"/>
  <c r="AF16" i="2"/>
  <c r="AF211" i="2" s="1"/>
  <c r="AF213" i="2" s="1"/>
  <c r="AF34" i="2"/>
  <c r="K220" i="2"/>
  <c r="AE12" i="2"/>
  <c r="X12" i="2"/>
  <c r="Y59" i="2"/>
  <c r="O220" i="2"/>
  <c r="S222" i="2"/>
  <c r="W168" i="2"/>
  <c r="AF66" i="2"/>
  <c r="AF67" i="2"/>
  <c r="X100" i="2"/>
  <c r="AE100" i="2"/>
  <c r="W100" i="2"/>
  <c r="N211" i="2"/>
  <c r="AH156" i="2"/>
  <c r="X188" i="2"/>
  <c r="AE188" i="2"/>
  <c r="Y211" i="2"/>
  <c r="Y213" i="2" s="1"/>
  <c r="T211" i="2"/>
  <c r="T235" i="2" s="1"/>
  <c r="T237" i="2" s="1"/>
  <c r="O223" i="2"/>
  <c r="Q223" i="2" s="1"/>
  <c r="X121" i="2"/>
  <c r="AE121" i="2"/>
  <c r="W121" i="2"/>
  <c r="W135" i="2"/>
  <c r="AE135" i="2"/>
  <c r="P186" i="2"/>
  <c r="T186" i="2" s="1"/>
  <c r="AA186" i="2" s="1"/>
  <c r="AF187" i="2"/>
  <c r="W187" i="2"/>
  <c r="P195" i="2"/>
  <c r="T195" i="2" s="1"/>
  <c r="AA195" i="2" s="1"/>
  <c r="AF196" i="2"/>
  <c r="W26" i="2"/>
  <c r="AE26" i="2"/>
  <c r="W29" i="2"/>
  <c r="AE29" i="2"/>
  <c r="X29" i="2"/>
  <c r="X88" i="2"/>
  <c r="AE88" i="2"/>
  <c r="W88" i="2"/>
  <c r="X104" i="2"/>
  <c r="AG104" i="2"/>
  <c r="AG211" i="2" s="1"/>
  <c r="AG213" i="2" s="1"/>
  <c r="L235" i="2"/>
  <c r="N235" i="2" s="1"/>
  <c r="K226" i="2"/>
  <c r="M226" i="2" s="1"/>
  <c r="AE192" i="2"/>
  <c r="AF83" i="2"/>
  <c r="P212" i="2"/>
  <c r="P236" i="2" s="1"/>
  <c r="X33" i="2"/>
  <c r="X197" i="2"/>
  <c r="O227" i="2"/>
  <c r="Q227" i="2" s="1"/>
  <c r="AG103" i="2"/>
  <c r="AG192" i="2"/>
  <c r="AG196" i="2"/>
  <c r="S211" i="2"/>
  <c r="P14" i="2"/>
  <c r="T14" i="2" s="1"/>
  <c r="AA14" i="2" s="1"/>
  <c r="X15" i="2"/>
  <c r="T215" i="2"/>
  <c r="T243" i="2" s="1"/>
  <c r="W55" i="2"/>
  <c r="W58" i="2"/>
  <c r="Y58" i="2"/>
  <c r="W66" i="2"/>
  <c r="K222" i="2"/>
  <c r="W96" i="2"/>
  <c r="P98" i="2"/>
  <c r="T98" i="2" s="1"/>
  <c r="AA98" i="2" s="1"/>
  <c r="W139" i="2"/>
  <c r="W157" i="2"/>
  <c r="X168" i="2"/>
  <c r="W173" i="2"/>
  <c r="W188" i="2"/>
  <c r="AH157" i="2"/>
  <c r="AH211" i="2" s="1"/>
  <c r="AH213" i="2" s="1"/>
  <c r="AH168" i="2"/>
  <c r="K219" i="2"/>
  <c r="W15" i="2"/>
  <c r="W21" i="2"/>
  <c r="W34" i="2"/>
  <c r="P211" i="2"/>
  <c r="L35" i="2"/>
  <c r="W51" i="2"/>
  <c r="X55" i="2"/>
  <c r="S57" i="2"/>
  <c r="Z57" i="2" s="1"/>
  <c r="O3" i="2"/>
  <c r="W67" i="2"/>
  <c r="K223" i="2"/>
  <c r="K101" i="2"/>
  <c r="W101" i="2" s="1"/>
  <c r="W117" i="2"/>
  <c r="W127" i="2"/>
  <c r="W128" i="2"/>
  <c r="X131" i="2"/>
  <c r="S167" i="2"/>
  <c r="Z167" i="2" s="1"/>
  <c r="W172" i="2"/>
  <c r="X187" i="2"/>
  <c r="X196" i="2"/>
  <c r="W196" i="2"/>
  <c r="AE11" i="2"/>
  <c r="AE30" i="2"/>
  <c r="AE50" i="2"/>
  <c r="AE54" i="2"/>
  <c r="AE58" i="2"/>
  <c r="AE59" i="2"/>
  <c r="AE82" i="2"/>
  <c r="AE83" i="2"/>
  <c r="AE87" i="2"/>
  <c r="AE91" i="2"/>
  <c r="AE92" i="2"/>
  <c r="AE96" i="2"/>
  <c r="AE99" i="2"/>
  <c r="AE117" i="2"/>
  <c r="AE118" i="2"/>
  <c r="AE122" i="2"/>
  <c r="AE131" i="2"/>
  <c r="AE132" i="2"/>
  <c r="AE136" i="2"/>
  <c r="AE139" i="2"/>
  <c r="AE176" i="2"/>
  <c r="AE187" i="2"/>
  <c r="AE193" i="2"/>
  <c r="AE196" i="2"/>
  <c r="AE197" i="2"/>
  <c r="T36" i="2"/>
  <c r="AA36" i="2" s="1"/>
  <c r="K229" i="2"/>
  <c r="M229" i="2" s="1"/>
  <c r="M219" i="2"/>
  <c r="S230" i="2"/>
  <c r="S232" i="2" s="1"/>
  <c r="U220" i="2"/>
  <c r="U231" i="2" s="1"/>
  <c r="U232" i="2" s="1"/>
  <c r="U228" i="2"/>
  <c r="K231" i="2"/>
  <c r="M231" i="2" s="1"/>
  <c r="M222" i="2"/>
  <c r="K238" i="2"/>
  <c r="P61" i="2"/>
  <c r="T61" i="2" s="1"/>
  <c r="AA61" i="2" s="1"/>
  <c r="X67" i="2"/>
  <c r="X96" i="2"/>
  <c r="O211" i="2"/>
  <c r="O212" i="2" s="1"/>
  <c r="T212" i="2"/>
  <c r="X54" i="2"/>
  <c r="W59" i="2"/>
  <c r="X95" i="2"/>
  <c r="Q102" i="2"/>
  <c r="U102" i="2" s="1"/>
  <c r="AB102" i="2" s="1"/>
  <c r="W118" i="2"/>
  <c r="W122" i="2"/>
  <c r="W143" i="2"/>
  <c r="W156" i="2"/>
  <c r="W169" i="2"/>
  <c r="W192" i="2"/>
  <c r="W193" i="2"/>
  <c r="O219" i="2"/>
  <c r="Q220" i="2"/>
  <c r="K224" i="2"/>
  <c r="M224" i="2" s="1"/>
  <c r="X26" i="2"/>
  <c r="W37" i="2"/>
  <c r="X135" i="2"/>
  <c r="W16" i="2"/>
  <c r="X37" i="2"/>
  <c r="X59" i="2"/>
  <c r="W12" i="2"/>
  <c r="X16" i="2"/>
  <c r="O48" i="2"/>
  <c r="S48" i="2" s="1"/>
  <c r="Z48" i="2" s="1"/>
  <c r="X66" i="2"/>
  <c r="Q81" i="2"/>
  <c r="U81" i="2" s="1"/>
  <c r="AB81" i="2" s="1"/>
  <c r="W87" i="2"/>
  <c r="W92" i="2"/>
  <c r="W103" i="2"/>
  <c r="O115" i="2"/>
  <c r="S115" i="2" s="1"/>
  <c r="Z115" i="2" s="1"/>
  <c r="W132" i="2"/>
  <c r="P142" i="2"/>
  <c r="T142" i="2" s="1"/>
  <c r="AA142" i="2" s="1"/>
  <c r="R155" i="2"/>
  <c r="V155" i="2" s="1"/>
  <c r="AC155" i="2" s="1"/>
  <c r="X156" i="2"/>
  <c r="X192" i="2"/>
  <c r="X193" i="2"/>
  <c r="Q211" i="2"/>
  <c r="O230" i="2"/>
  <c r="L233" i="2"/>
  <c r="W83" i="2"/>
  <c r="X87" i="2"/>
  <c r="S219" i="2"/>
  <c r="X83" i="2"/>
  <c r="W197" i="2"/>
  <c r="K211" i="2"/>
  <c r="O134" i="2"/>
  <c r="S134" i="2" s="1"/>
  <c r="Z134" i="2" s="1"/>
  <c r="L211" i="2"/>
  <c r="W11" i="2"/>
  <c r="T18" i="2"/>
  <c r="AA18" i="2" s="1"/>
  <c r="W38" i="2"/>
  <c r="W50" i="2"/>
  <c r="W62" i="2"/>
  <c r="X82" i="2"/>
  <c r="W99" i="2"/>
  <c r="W104" i="2"/>
  <c r="O120" i="2"/>
  <c r="S120" i="2" s="1"/>
  <c r="Z120" i="2" s="1"/>
  <c r="W131" i="2"/>
  <c r="O138" i="2"/>
  <c r="S138" i="2" s="1"/>
  <c r="Z138" i="2" s="1"/>
  <c r="W30" i="2"/>
  <c r="O10" i="2"/>
  <c r="S10" i="2" s="1"/>
  <c r="Z10" i="2" s="1"/>
  <c r="X11" i="2"/>
  <c r="O53" i="2"/>
  <c r="S53" i="2" s="1"/>
  <c r="Z53" i="2" s="1"/>
  <c r="X99" i="2"/>
  <c r="L213" i="2" l="1"/>
  <c r="W35" i="2"/>
  <c r="W210" i="2"/>
  <c r="S212" i="2"/>
  <c r="AE211" i="2"/>
  <c r="AE213" i="2" s="1"/>
  <c r="X211" i="2"/>
  <c r="X213" i="2" s="1"/>
  <c r="W14" i="2"/>
  <c r="W211" i="2"/>
  <c r="W213" i="2" s="1"/>
  <c r="O229" i="2"/>
  <c r="O235" i="2"/>
  <c r="O231" i="2"/>
  <c r="Q219" i="2"/>
  <c r="Q229" i="2" s="1"/>
  <c r="U219" i="2"/>
  <c r="S229" i="2"/>
  <c r="X223" i="2"/>
  <c r="X224" i="2" s="1"/>
  <c r="AH224" i="2" s="1"/>
  <c r="T240" i="2"/>
  <c r="T241" i="2" s="1"/>
  <c r="T216" i="2"/>
  <c r="W18" i="2"/>
  <c r="W36" i="2"/>
  <c r="V219" i="2" l="1"/>
  <c r="X222" i="2"/>
  <c r="AH222" i="2" s="1"/>
  <c r="R159" i="1" l="1"/>
  <c r="R158" i="1"/>
  <c r="R157" i="1"/>
  <c r="AA78" i="1"/>
  <c r="S144" i="1"/>
  <c r="AA140" i="1"/>
  <c r="S137" i="1"/>
  <c r="S108" i="1"/>
  <c r="S111" i="1"/>
  <c r="S110" i="1"/>
  <c r="S91" i="1"/>
  <c r="S85" i="1"/>
  <c r="AA34" i="1" l="1"/>
  <c r="S36" i="1" l="1"/>
  <c r="S35" i="1"/>
  <c r="S34" i="1"/>
  <c r="S33" i="1"/>
  <c r="S30" i="1"/>
  <c r="S29" i="1"/>
  <c r="R116" i="1" l="1"/>
  <c r="R115" i="1"/>
  <c r="S52" i="1" l="1"/>
  <c r="S51" i="1"/>
  <c r="R72" i="1" l="1"/>
  <c r="S37" i="1" l="1"/>
  <c r="S39" i="1"/>
  <c r="S40" i="1"/>
  <c r="S41" i="1"/>
  <c r="S42" i="1"/>
  <c r="S43" i="1"/>
  <c r="S44" i="1"/>
  <c r="S45" i="1"/>
  <c r="S46" i="1"/>
  <c r="S47" i="1"/>
  <c r="S49" i="1"/>
  <c r="S50" i="1"/>
  <c r="S54" i="1"/>
  <c r="S55" i="1"/>
  <c r="S56" i="1"/>
  <c r="S57" i="1"/>
  <c r="S58" i="1"/>
  <c r="S59" i="1"/>
  <c r="S60" i="1"/>
  <c r="S61" i="1"/>
  <c r="S62" i="1"/>
  <c r="S63" i="1"/>
  <c r="S64" i="1"/>
  <c r="S65" i="1"/>
  <c r="S66" i="1"/>
  <c r="S67" i="1"/>
  <c r="S68" i="1"/>
  <c r="S70" i="1"/>
  <c r="S71" i="1"/>
  <c r="S72" i="1"/>
  <c r="S73" i="1"/>
  <c r="S74" i="1"/>
  <c r="S75" i="1"/>
  <c r="S76" i="1"/>
  <c r="S77" i="1"/>
  <c r="S78" i="1"/>
  <c r="S79" i="1"/>
  <c r="S80" i="1"/>
  <c r="S81" i="1"/>
  <c r="S82" i="1"/>
  <c r="S83" i="1"/>
  <c r="S84" i="1"/>
  <c r="S86" i="1"/>
  <c r="S87" i="1"/>
  <c r="S88" i="1"/>
  <c r="S89" i="1"/>
  <c r="S90" i="1"/>
  <c r="S92" i="1"/>
  <c r="S93" i="1"/>
  <c r="S94" i="1"/>
  <c r="S95" i="1"/>
  <c r="S96" i="1"/>
  <c r="S97" i="1"/>
  <c r="S98" i="1"/>
  <c r="S99" i="1"/>
  <c r="S100" i="1"/>
  <c r="S101" i="1"/>
  <c r="S102" i="1"/>
  <c r="S103" i="1"/>
  <c r="S104" i="1"/>
  <c r="S105" i="1"/>
  <c r="S106" i="1"/>
  <c r="S107" i="1"/>
  <c r="S109"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8" i="1"/>
  <c r="S139" i="1"/>
  <c r="S140" i="1"/>
  <c r="S141" i="1"/>
  <c r="S142" i="1"/>
  <c r="S143" i="1"/>
  <c r="S146" i="1"/>
  <c r="S147" i="1"/>
  <c r="S148" i="1"/>
  <c r="S149" i="1"/>
  <c r="S150" i="1"/>
  <c r="S151" i="1"/>
  <c r="S152" i="1"/>
  <c r="S153" i="1"/>
  <c r="S155" i="1"/>
  <c r="S156" i="1"/>
  <c r="S157" i="1"/>
  <c r="S158" i="1"/>
  <c r="S159" i="1"/>
  <c r="S160" i="1"/>
  <c r="S161" i="1"/>
  <c r="S162" i="1"/>
  <c r="S164" i="1"/>
  <c r="S168" i="1"/>
  <c r="S169" i="1"/>
  <c r="S170" i="1"/>
  <c r="S171" i="1"/>
  <c r="S172" i="1"/>
  <c r="S173" i="1"/>
  <c r="S174" i="1"/>
  <c r="S175" i="1"/>
  <c r="S176" i="1"/>
  <c r="W177" i="1" l="1"/>
  <c r="L77" i="1"/>
  <c r="Y177" i="1" l="1"/>
  <c r="A20" i="3"/>
  <c r="E2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Banco de Proyectos</author>
    <author>Isabel Cristina Marin Londoño</author>
    <author/>
  </authors>
  <commentList>
    <comment ref="R23" authorId="0" shapeId="0" xr:uid="{00000000-0006-0000-0000-000001000000}">
      <text>
        <r>
          <rPr>
            <b/>
            <sz val="9"/>
            <color indexed="81"/>
            <rFont val="Tahoma"/>
            <family val="2"/>
          </rPr>
          <t>Banco de Proyectos:</t>
        </r>
        <r>
          <rPr>
            <sz val="9"/>
            <color indexed="81"/>
            <rFont val="Tahoma"/>
            <family val="2"/>
          </rPr>
          <t xml:space="preserve">
Dato incoherente toda vez que en el avance de avance fisico de la contratoria es del 8%
</t>
        </r>
      </text>
    </comment>
    <comment ref="O34" authorId="1" shapeId="0" xr:uid="{00000000-0006-0000-0000-000002000000}">
      <text>
        <r>
          <rPr>
            <sz val="16"/>
            <color indexed="81"/>
            <rFont val="Tahoma"/>
            <family val="2"/>
          </rPr>
          <t xml:space="preserve">La inclusión de esta meta </t>
        </r>
      </text>
    </comment>
    <comment ref="AB47" authorId="0" shapeId="0" xr:uid="{00000000-0006-0000-0000-000003000000}">
      <text>
        <r>
          <rPr>
            <b/>
            <sz val="9"/>
            <color indexed="81"/>
            <rFont val="Tahoma"/>
            <family val="2"/>
          </rPr>
          <t>Banco de Proyectos:</t>
        </r>
        <r>
          <rPr>
            <sz val="9"/>
            <color indexed="81"/>
            <rFont val="Tahoma"/>
            <family val="2"/>
          </rPr>
          <t xml:space="preserve">
NO es consistente con el avance de la meta
</t>
        </r>
      </text>
    </comment>
    <comment ref="R51" authorId="0" shapeId="0" xr:uid="{00000000-0006-0000-0000-000004000000}">
      <text>
        <r>
          <rPr>
            <b/>
            <sz val="9"/>
            <color indexed="81"/>
            <rFont val="Tahoma"/>
            <family val="2"/>
          </rPr>
          <t>Banco de Proyectos:OJO EL VALOR 95?</t>
        </r>
      </text>
    </comment>
    <comment ref="R80" authorId="2" shapeId="0" xr:uid="{00000000-0006-0000-0000-000005000000}">
      <text>
        <r>
          <rPr>
            <sz val="10"/>
            <color rgb="FF000000"/>
            <rFont val="Calibri"/>
            <family val="2"/>
            <scheme val="minor"/>
          </rPr>
          <t>planepresu:
LO ENTREGA EL SIG</t>
        </r>
      </text>
    </comment>
    <comment ref="R91" authorId="0" shapeId="0" xr:uid="{00000000-0006-0000-0000-000006000000}">
      <text>
        <r>
          <rPr>
            <b/>
            <sz val="9"/>
            <color indexed="81"/>
            <rFont val="Tahoma"/>
            <family val="2"/>
          </rPr>
          <t>Banco de Proyectos:</t>
        </r>
        <r>
          <rPr>
            <sz val="9"/>
            <color indexed="81"/>
            <rFont val="Tahoma"/>
            <family val="2"/>
          </rPr>
          <t xml:space="preserve">
OJO se pensaria que es 0%</t>
        </r>
      </text>
    </comment>
    <comment ref="R135" authorId="0" shapeId="0" xr:uid="{00000000-0006-0000-0000-000007000000}">
      <text>
        <r>
          <rPr>
            <b/>
            <sz val="9"/>
            <color indexed="81"/>
            <rFont val="Tahoma"/>
            <family val="2"/>
          </rPr>
          <t>Banco de Proyectos:</t>
        </r>
        <r>
          <rPr>
            <sz val="9"/>
            <color indexed="81"/>
            <rFont val="Tahoma"/>
            <family val="2"/>
          </rPr>
          <t xml:space="preserve">
ojo </t>
        </r>
      </text>
    </comment>
  </commentList>
</comments>
</file>

<file path=xl/sharedStrings.xml><?xml version="1.0" encoding="utf-8"?>
<sst xmlns="http://schemas.openxmlformats.org/spreadsheetml/2006/main" count="1933" uniqueCount="959">
  <si>
    <t xml:space="preserve">Proceso de Direccionamiento Estratégico </t>
  </si>
  <si>
    <t>Departamento Administrativo de Planeación</t>
  </si>
  <si>
    <t>Página : 1 de 1</t>
  </si>
  <si>
    <t>VIGENCIA AÑO:2022</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</si>
  <si>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</si>
  <si>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</si>
  <si>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</si>
  <si>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</si>
  <si>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</si>
  <si>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</si>
  <si>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</si>
  <si>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</si>
  <si>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</si>
  <si>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</si>
  <si>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</si>
  <si>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</si>
  <si>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</si>
  <si>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</si>
  <si>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</si>
  <si>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</si>
  <si>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</si>
  <si>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</si>
  <si>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</si>
  <si>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</si>
  <si>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</si>
  <si>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PRODUCTO KPT</t>
  </si>
  <si>
    <t>Rubro Presupuestal</t>
  </si>
  <si>
    <t>Fuente</t>
  </si>
  <si>
    <t>Responsable</t>
  </si>
  <si>
    <t>INFRAESTRUCTURA CONSTRUIDA: "Acciones Concretas"</t>
  </si>
  <si>
    <t>Vivienda</t>
  </si>
  <si>
    <t>3, 6, 11</t>
  </si>
  <si>
    <t xml:space="preserve">Cobertura del servicio de acueducto y alcantarillado del sector urbano en la ciudad de Armenia </t>
  </si>
  <si>
    <t>Infraestructura de servicios públicos pa´TODOS</t>
  </si>
  <si>
    <t>Expansión de los componentes del sistema de captación, aducción y tratamiento de agua</t>
  </si>
  <si>
    <t>Porcentaje de cumplimiento de las actividades planificadas para la expansión de los componentes del sistema de captación, aducción y tratamiento de agua en el cuatrienio</t>
  </si>
  <si>
    <t>No Aplica</t>
  </si>
  <si>
    <t>Expansión de los componentes del sistema de distribución de agua potable</t>
  </si>
  <si>
    <t>Porcentaje de cumplimiento de las actividades planificadas para la expansión de los componentes del sistema de distribución de agua potable en el cuatrienio</t>
  </si>
  <si>
    <t>Código Interno EPA ESP
202211201</t>
  </si>
  <si>
    <t>Expansión de los componentes del sistema de alcantarillado</t>
  </si>
  <si>
    <t>Porcentaje de cumplimiento de las actividades planificadas para la expansión de los componentes del sistema de alcantarillado en el cuatrienio</t>
  </si>
  <si>
    <t>Código Interno EPA ESP
202211302</t>
  </si>
  <si>
    <t xml:space="preserve">Cumplimiento de las actividades planificadas en el PSMV para el cuatrienio </t>
  </si>
  <si>
    <t>S.D.</t>
  </si>
  <si>
    <t>Construcción de colectores, interceptores y emisarios finales</t>
  </si>
  <si>
    <t>Porcentaje de cumplimiento de las actividades para la construcción de colectores, interceptores y emisarios finales planificadas en el PSMV para el cuatrienio</t>
  </si>
  <si>
    <t>NA</t>
  </si>
  <si>
    <t>Código Interno EPA ESP
202211403</t>
  </si>
  <si>
    <t>PTAR La Florida</t>
  </si>
  <si>
    <t>Número de lotes adquiridos para la PTAR La Florida</t>
  </si>
  <si>
    <t>Porcentaje de cumplimiento de los tramites de servidumbre planificadas en el PSMV para el cuatrienio</t>
  </si>
  <si>
    <t>Continuidad y calidad del servicio de agua potable</t>
  </si>
  <si>
    <t>23.82
0.82</t>
  </si>
  <si>
    <t>≥ 23,61
&lt;5 agua apta para consumo humano</t>
  </si>
  <si>
    <t xml:space="preserve">Reposición  y/o  optimización de los componentes del Sistema de captación, aducción y tratamiento de agua </t>
  </si>
  <si>
    <t>Porcentaje de ejecución de las actividades para la reposición  y/o  optimización  de los componentes del sistema de captación, aducción y tratamiento de agua programadas para el cuatrienio</t>
  </si>
  <si>
    <t>SD</t>
  </si>
  <si>
    <t>Código Interno EPA ESP
202212104</t>
  </si>
  <si>
    <t>Reposición  y/o  optimización de los componentes del sistema de distribución de agua potable</t>
  </si>
  <si>
    <t>Porcentaje de ejecución de las actividades para la reposición  y/o  optimización  de los componentes del sistema de distribución de agua potable programadas en el cuatrienio</t>
  </si>
  <si>
    <t>Código Interno EPA ESP
202212205</t>
  </si>
  <si>
    <t xml:space="preserve">Continuidad del servicio </t>
  </si>
  <si>
    <t>≥ 23,61</t>
  </si>
  <si>
    <t>Reposición y/o optimización de los componentes del sistema de alcantarillado</t>
  </si>
  <si>
    <t>Porcentaje de cumplimiento de las actividades planificadas para la reposición y/o optimización de los componentes del sistema de alcantarillado en el cuatrienio</t>
  </si>
  <si>
    <t>Código Interno EPA ESP
202212306</t>
  </si>
  <si>
    <t xml:space="preserve">Reposición y/o optimización de la infraestructura de  colectores, interceptores y emisarios finales </t>
  </si>
  <si>
    <t>Porcentaje de cumplimiento de las actividades de reposición y/o optimización de colectores, interceptores y emisarios finales planificadas en el PSMV para el cuatrienio</t>
  </si>
  <si>
    <t>Código Interno EPA ESP
202212407</t>
  </si>
  <si>
    <t xml:space="preserve"> Reposición y/o optimización de la Planta de Tratamiento de Aguas Residuales</t>
  </si>
  <si>
    <t xml:space="preserve">Porcentaje de cumplimiento de las actividades de reposición y/o optimización de la PTAR La Marina planificadas en el PSMV para el cuatrienio.    </t>
  </si>
  <si>
    <t>Código Interno EPA ESP
202212508</t>
  </si>
  <si>
    <t xml:space="preserve">Rehabilitación  y/o mejoramiento de los componentes del Sistema de captación, aducción y tratamiento de agua </t>
  </si>
  <si>
    <t>Porcentaje de ejecución de las actividades para la rehabilitación  y/o mejoramiento de los componentes del sistema de captación, aducción y tratamiento de agua programadas para el cuatrienio</t>
  </si>
  <si>
    <t>Código Interno EPA ESP
202213109</t>
  </si>
  <si>
    <t>Rehabilitación y/o mejoramiento de los componentes del sistema de distribución de agua potable</t>
  </si>
  <si>
    <t>Porcentaje de ejecución de las actividades para la Rehabilitación y/o mejoramiento de los componentes del sistema de distribución de agua potable programadas en el cuatrienio</t>
  </si>
  <si>
    <t xml:space="preserve">
Rehabilitación de los componentes del sistema de alcantarillado</t>
  </si>
  <si>
    <t>Porcentaje de ejecución de las actividades para la rehabilitación de los componentes del sistema de alcantarillado programadas en el cuatrienio</t>
  </si>
  <si>
    <t xml:space="preserve">Rehabilitación de colectores, interceptores y emisarios finales </t>
  </si>
  <si>
    <t>Porcentaje de cumplimiento de las actividades para la rehabilitación de colectores, interceptores y emisarios finales planificadas en el PSMV para el cuatrienio</t>
  </si>
  <si>
    <t>Rehabilitación y/o mejoramiento de la Planta de Tratamiento de Aguas Residuales</t>
  </si>
  <si>
    <t>Porcentaje de cumplimiento de las actividades para la rehabilitación y/o mejoramiento de la PTAR La Marina planificadas en el PSMV para el cuatrienio</t>
  </si>
  <si>
    <t>Continuidad  del servicio de agua potable</t>
  </si>
  <si>
    <t>Proyectos formulados para la construcción de infraestructura de contingencia</t>
  </si>
  <si>
    <t>Número de proyectos formulados  para la construcción de infraestructura de contingencia en el cuatrienio</t>
  </si>
  <si>
    <t>Reposición y/o optimización de la infraestructura de contingencia</t>
  </si>
  <si>
    <t>Porcentaje de cumplimiento de las actividades para la reposición y/o optimización de la infraestructura de contingencia planificadas para el cuatrienio</t>
  </si>
  <si>
    <t>Rehabilitación y/o mejoramiento de la infraestructura de contingencia</t>
  </si>
  <si>
    <t>Porcentaje de cumplimiento de las actividades para la rehabilitación y/o mejoramiento de la infraestructura de contingencia planificadas para el cuatrienio</t>
  </si>
  <si>
    <t>Población con acceso a los servicios prestados por EPA ESP</t>
  </si>
  <si>
    <t xml:space="preserve">Atención de contingencias </t>
  </si>
  <si>
    <t xml:space="preserve">Porcentaje de cumplimiento en la atención de contingencias </t>
  </si>
  <si>
    <t>Planeación técnica para el desarrollo de los servicios</t>
  </si>
  <si>
    <t>Porcentaje de cumplimiento de las actividades inherentes al proceso de Planeación Técnica programadas en el cuatrienio</t>
  </si>
  <si>
    <t>Código Interno EPA ESP
202215318</t>
  </si>
  <si>
    <t>Código Interno EPA ESP
202215319</t>
  </si>
  <si>
    <t>Fortalecimiento técnico y operativo de los servicio de acueducto, alcantarillado y aseo</t>
  </si>
  <si>
    <t>Porcentaje de cumplimiento de las actividades programadas para la  adquisición de  maquinaria, equipos y herramientas para el fortalecimiento técnico y operativo de los servicios en el cuatrienio</t>
  </si>
  <si>
    <t>Código Interno EPA ESP
202216120</t>
  </si>
  <si>
    <t>INFRAESTRUCTURA NATURAL: 
"Armenia Capital Verde"</t>
  </si>
  <si>
    <t>Toneladas Dispuestas en el relleno sanitario</t>
  </si>
  <si>
    <t>Fomento a la separación, aprovechamiento y comercialización de residuos sólidos</t>
  </si>
  <si>
    <t>Porcentaje de cumplimiento de las actividades planificadas para el fomento a la separación, aprovechamiento y comercialización de residuos sólidos en el cuatrienio</t>
  </si>
  <si>
    <t>Ambiente y desarrollo sostenible</t>
  </si>
  <si>
    <t>6, 13, 15</t>
  </si>
  <si>
    <t>Usuarios del recurso hídrico con programas de uso eficiente y ahorro del agua (PUEAA) implementados.</t>
  </si>
  <si>
    <t>Gestión integral del recurso hídrico responsabilidad de TODOS</t>
  </si>
  <si>
    <t xml:space="preserve">Programa de Uso Eficiente y  Ahorro del Agua </t>
  </si>
  <si>
    <t>Porcentaje de cumplimiento del programa de Uso Eficiente y Ahorro del Agua en el cuatrienio</t>
  </si>
  <si>
    <t>Cumplimiento de las acciones de monitoreo de la calidad del agua</t>
  </si>
  <si>
    <t>Caracterización de la calidad del agua</t>
  </si>
  <si>
    <t>Número de documentos con análisis de la calidad del recurso hídrico en el cuatrienio</t>
  </si>
  <si>
    <t>INSTITUCIONAL Y GOBIERNO: 
"Servir y hacer las cosas bien"</t>
  </si>
  <si>
    <t>Gobierno Territorial</t>
  </si>
  <si>
    <t>Cumplimiento de las acciones de fortalecimiento a la gestión y dirección de la EPA ESP</t>
  </si>
  <si>
    <t>EPA ESP la empresa de TODOS</t>
  </si>
  <si>
    <t>Planes y Programas Institucionales</t>
  </si>
  <si>
    <t>Porcentaje de planes y programas institucionales adoptados en el cuatrienio en cumplimiento a los requisitos legales, normativos y reglamentarios.</t>
  </si>
  <si>
    <t xml:space="preserve"> Modelo Integrado de Planeación y Gestión </t>
  </si>
  <si>
    <t>Porcentaje de cumplimiento de la planificación del Modelo Integrado de Planeación y Gestión (MIPG)  adoptado por la EPA ESP para el cuatrienio</t>
  </si>
  <si>
    <t>INSTITUCIONAL Y GOBIERNO:
"Servir y hacer las cosas bien"</t>
  </si>
  <si>
    <t>Mantenimiento y Ampliación del Sistema Gestión Integrado</t>
  </si>
  <si>
    <t>Porcentaje de cumplimiento de las acciones programadas para el mantenimiento, implementación y documentación  Normas Técnicas (NTC ISO 9001, 14001, 45001, 27001, 26001, 39001 y 17025) en el cuatrienio</t>
  </si>
  <si>
    <t>Código Interno EPA ESP
202233131</t>
  </si>
  <si>
    <t xml:space="preserve">Acreditación de los laboratorios </t>
  </si>
  <si>
    <t>Número de laboratorios acreditados en la NTC ISO 17025 en el cuatrienio</t>
  </si>
  <si>
    <t>Código Interno EPA ESP
202233132</t>
  </si>
  <si>
    <t>Código Interno EPA ESP
202233133</t>
  </si>
  <si>
    <t>Número de parámetros acreditados por el Laboratorio de Ensayo de Calidad del Agua bajo la Norma NTC ISO 17025 en el cuatrienio</t>
  </si>
  <si>
    <t xml:space="preserve">Responsabilidad Social Empresarial y Fortalecimiento de la Imagen Corporativa de EPA ESP  </t>
  </si>
  <si>
    <t>Porcentaje de cumplimiento de las actividades programadas para la responsabilidad social empresarial y el fortalecimiento de la imagen corporativa de EPA EPS en el cuatrienio</t>
  </si>
  <si>
    <t>Código Interno EPA ESP
202234134</t>
  </si>
  <si>
    <t>Código Interno EPA ESP
202234135</t>
  </si>
  <si>
    <t>Adecuación de las Instalaciones locativas de EPA ESP</t>
  </si>
  <si>
    <t>Porcentaje de cumplimiento de las intervenciones programadas para la adecuación de las Instalaciones locativas de EPA ESP en el cuatrienio</t>
  </si>
  <si>
    <t>Código Interno EPA ESP
202234236</t>
  </si>
  <si>
    <t>INSTITUCIONAL Y GOBIERNO:
 "Servir y hacer las cosas bien"</t>
  </si>
  <si>
    <t>Fortalecimiento de la plataforma tecnología,  sistemas de información  y de las comunicaciones</t>
  </si>
  <si>
    <t>Porcentaje de cumplimiento de los Planes estratégicos adoptados por la Dirección TIC en el cuatrienio</t>
  </si>
  <si>
    <t>Código Interno EPA ESP
202235137</t>
  </si>
  <si>
    <t>Seguimientos y controles a los negocios estratégicos de EPA ESP</t>
  </si>
  <si>
    <t>Número de seguimientos y controles realizados en el cuatrienio a las inversiones de EPA ESP en otros negocios estratégicos.</t>
  </si>
  <si>
    <t>Análisis y Desarrollo de otras Unidades de Negocio</t>
  </si>
  <si>
    <t>Número de nuevas unidades de negocio analizadas en el cuatrienio</t>
  </si>
  <si>
    <t xml:space="preserve">Expansión de los componentes del sistema de captación, aducción y tratamiento de agua </t>
  </si>
  <si>
    <t>Actualizar los documentos técnicos para avanzar en la asignación de recursos que permitan adelantar la construcción de una unidad hidráulica en la Planta de Tratamiento de Agua Potable - Regivit del municipio de Armenia</t>
  </si>
  <si>
    <t>Construcción de redes de Acueducto</t>
  </si>
  <si>
    <t>Avanzar en la ejecución de las obras programadas para la construcción de la infraestructura de acueducto en el municipio de Armenia</t>
  </si>
  <si>
    <t>Construcción de redes de Alcantarillado</t>
  </si>
  <si>
    <t>Avanzar en la ejecución de las obras y actividades programadas para la construcción de la infraestructura de redes de alcantarillado en el municipio de Armenia.</t>
  </si>
  <si>
    <t>Avanzar en la construcción de la infraestructura de Colectores, Interceptores y Emisarios Finales en el municipio de Armenia de acuerdo a lo establecido en el Plan de Saneamiento y Manejo de Vertimientos PSMV</t>
  </si>
  <si>
    <t>Avanzar en las acciones planificadas en el Plan de Saneamiento y Manejo de Vertimientos PSMV para la implementación de infraestructura requerida para el tratamiento de las aguas residuales en la municipio de Armenia</t>
  </si>
  <si>
    <t>Reposición u optimización de los componentes del Sistema de captación y aducción de agua cruda</t>
  </si>
  <si>
    <t>Desarrollar las obras programadas  de reposición u optimización de los componentes del  Sistema de captación y aducción de agua cruda de Empresas Públicas de Armenia ESP</t>
  </si>
  <si>
    <t xml:space="preserve">Reposición u optimización de la Planta de Tratamiento de Agua Potable </t>
  </si>
  <si>
    <t>Actualizar los documentos técnicos para avanzar en la asignación de recursos que permitan adelantar las inversiones relacionadas con la Reposición u optimización de la Planta de Tratamiento de Agua Potable - Regivit del Municipio de Armenia</t>
  </si>
  <si>
    <t>Reposición u optimización de redes de Acueducto</t>
  </si>
  <si>
    <t>Avanzar en la ejecución de las obras programadas para la reposición u optimización de la infraestructura de Acueducto en el Municipio de Armenia.</t>
  </si>
  <si>
    <t>Reposición u optimización de redes de Alcantarillado</t>
  </si>
  <si>
    <t>Desarrollar las obras y actividades programadas para la reposición u optimización de la infraestructura de Alcantarillado en el municipio de Armenia</t>
  </si>
  <si>
    <t>Reposición u optimización de componentes del sistema de colectores, interceptores y emisarios finales</t>
  </si>
  <si>
    <t>Desarrollar las obras y actividades de reposición u optimización de colectores, interceptores y emisarios Finales, de acuerdo a lo establecido en el Plan de Saneamiento y Manejo de Vertimientos PSMV</t>
  </si>
  <si>
    <t>Reposición u optimización de los componentes del Sistema de Tratamiento de Aguas Residuales</t>
  </si>
  <si>
    <t>Ejecutar las acciones previstas  para la reposición u optimización de los componentes del Sistema de Tratamiento de Aguas Residuales (PTAR - La Marina) del municipio de Armenia, dando cumplimiento al Plan de Saneamiento y Manejo de Vertimientos PSMV</t>
  </si>
  <si>
    <t xml:space="preserve"> Rehabilitación y/o mejoramiento de la infraestructura y equipos de captación y aducción de agua cruda</t>
  </si>
  <si>
    <t>Ejecutar las obras e intervenciones de rehabilitación y/o mejoramiento de la infraestructura y equipos de captación y aducción de agua cruda de Empresas Públicas de Armenia ESP</t>
  </si>
  <si>
    <t>Intervención de los túneles de aducción de agua cruda</t>
  </si>
  <si>
    <t>Preparar los documentos técnicos para avanzar en la asignación  de recursos que permitan adelantar las consultorías (estudios y diseños en puntos priorizados como resultado de la inspección de túneles) y obras para la intervención de la línea de aducción de agua cruda de Empresas Públicas de Armenia ESP.</t>
  </si>
  <si>
    <t>Rehabilitación y/o mejoramiento de la Planta de Tratamiento agua potable</t>
  </si>
  <si>
    <t>Ejecutar las obras y actividades programadas para la  rehabilitación y/o mejoramiento  de los componentes de la Planta de Tratamiento Agua Potable - Regivit del municipio de Armenia</t>
  </si>
  <si>
    <t>Rehabilitación de redes de Acueducto</t>
  </si>
  <si>
    <t>Desarrollar las actividades programadas para la  rehabilitación de redes de Acueducto, garantizando la continuidad del servicio de agua potable en Área de Prestación del Servicio establecida por EPA ESP,  para el municipio de Armenia</t>
  </si>
  <si>
    <t>Rehabilitación de redes de Alcantarillado</t>
  </si>
  <si>
    <t>Desarrollar las actividades programadas para la  rehabilitación de redes de Alcantarillado, garantizando la continuidad del servicio en Área de Prestación del Servicio establecida por EPA ESP, para el  municipio de Armenia</t>
  </si>
  <si>
    <t>Rehabilitación de colectores, interceptores y emisarios finales</t>
  </si>
  <si>
    <t>Desarrollar las actividades de rehabilitación de la infraestructura de colectores, interceptores y emisarios finales de acuerdo a lo establecido en el Plan de Saneamiento y Manejo de Vertimientos PSMV</t>
  </si>
  <si>
    <t>Rehabilitación y/o mejoramiento del Sistema de Tratamiento de Aguas Residuales</t>
  </si>
  <si>
    <t>Realizar las acciones para la rehabilitación y/o mejoramiento de los componentes del Sistema de Tratamiento de Aguas Residuales  (PTAR La Marina) del municipio de Armenia, dando cumplimiento al Plan de Saneamiento y Manejo de Vertimientos PSMV</t>
  </si>
  <si>
    <t>Construcción de Infraestructura de Contingencia para el Municipio de Armenia</t>
  </si>
  <si>
    <t>Realizar las gestiones necesarias para avanzar en la construcción de Infraestructura de Contingencia para el Acueducto del municipio de Armenia</t>
  </si>
  <si>
    <t>Reposición u optimización de infraestructura de contingencia del Municipio de Armenia</t>
  </si>
  <si>
    <t>Identificar las acciones e inversiones requeridas para la reposición u optimización de Infraestructura de Contingencia para el Acueducto del municipio de Armenia</t>
  </si>
  <si>
    <t>Rehabilitación y /o Mejoramiento de la Infraestructura de Contingencia del Municipio de Armenia</t>
  </si>
  <si>
    <t>Ejecutar las obras y actividades  programadas para avanzar en la  rehabilitación y/o mejoramiento de la Infraestructura de Contingencia para el Acueducto (Estación de Bombeo - Chaguala) del municipio  de Armenia</t>
  </si>
  <si>
    <t>Realizar las actividades  requeridas para garantizar la atención oportuna de contingencias presentadas que puedan afectar la prestación de los servicios por parte de Empresa Públicas de Armenia ESP</t>
  </si>
  <si>
    <t>Implementación y Fortalecimiento técnico del SIG</t>
  </si>
  <si>
    <t xml:space="preserve"> Desarrollar actividades y acciones programadas para el fortalecimiento e implementación del Sistema de Información Geográfico - SIG de Empresas Públicas de Armenia ESP.</t>
  </si>
  <si>
    <t xml:space="preserve">Modelación hidráulica del sistema de Acueducto </t>
  </si>
  <si>
    <t>Desarrollar las actividades de ajuste y validación del modelo hidráulico de la red Matriz de Distribución de acuerdo a las condiciones reales de operación  y  de acuerdo a lo establecido en el Programa de Uso Eficiente y Ahorro del Agua - PUEAA</t>
  </si>
  <si>
    <t>Gestión de Sectores Hidráulicos</t>
  </si>
  <si>
    <t>Avanzar con las actividades para  la gestión de los sectores hidráulicos de Acueducto en el Municipio de Armenia, de acuerdo a lo establecido en el Programa de Uso Eficiente y Ahorro del Agua - PUEAA</t>
  </si>
  <si>
    <t xml:space="preserve">Modelación de la calidad del agua </t>
  </si>
  <si>
    <t>Ejecutar las actividades de aplicación, recopilación y análisis de la información de calidad de agua en el modelo hidráulico de la red matriz de acueducto de Empresas Públicas de Armenia ESP</t>
  </si>
  <si>
    <t xml:space="preserve">Revisión de proyectos hidrosanitarios y control urbano </t>
  </si>
  <si>
    <t>Realizar las actividades de revisión de los proyectos hidrosanitarios y control urbano, de acuerdo a los requerimientos de las partes interesadas internas y externas.</t>
  </si>
  <si>
    <t>Estudios y diseños para el desarrollo de los servicios</t>
  </si>
  <si>
    <t>Realizar los estudios y diseños técnicos, de acuerdo con las necesidades de ampliación de cobertura, reposición, rehabilitación y/o mejoramiento de la infraestructura para la prestación de los servicios públicos domiciliarios a cargo de Empresas Públicas de Armenia ESP., en cumplimiento a los requisitos legales, normativos y reglamentarios.</t>
  </si>
  <si>
    <t>Adquisición de maquinaria, herramientas y equipos de los servicios</t>
  </si>
  <si>
    <t xml:space="preserve"> Fomento del desarrollo empresarial en la recuperación, aprovechamiento y comercialización de residuos sólidos municipales</t>
  </si>
  <si>
    <t>Realizar y participar en  los procesos de educación para el fortalecimiento de las capacidades empresariales para el manejo adecuado de los residuos sólidos y el fomento de la cultura de separación en la fuente.</t>
  </si>
  <si>
    <t>Implementación del Modelo para la conservación, recuperación y mantenimiento de la cuenca abastecedora del Rio Quindío</t>
  </si>
  <si>
    <t>Desarrollar las actividades programadas dentro de la implementación de modelo de intervención para la conservación, recuperación y mantenimiento de la Cuenca abastecedora del municipio de Armenia en el marco del Programa de Uso Eficiente y Ahorro del Agua de EPA ESP</t>
  </si>
  <si>
    <t>Reparación y detección de fugas en infraestructura, conductos, tanques y dispositivos mecánicos</t>
  </si>
  <si>
    <t>Avanzar en las actividades de gestión requeridas para la asignación de recursos que permitan el diagnostico e intervención de la infraestructura de acueducto  (Conductos, tanques y dispositivos mecánicos) para la reparación y detección de fugas, en cumplimiento a las acciones establecidas en el Programa de Uso eficiente y Ahorro del Agua de EPA ESP.</t>
  </si>
  <si>
    <t>Ampliación, mejoramiento y optimización del sistema control Hidráulico,
macromedición y telemetría.</t>
  </si>
  <si>
    <t>Desarrollar las actividades de ampliación, mejoramiento y optimización del sistema control Hidráulico, macromedición y telemetría, en cumplimiento a las acciones establecidas en el Programa de Uso eficiente y Ahorro del Agua de EPA ESP.</t>
  </si>
  <si>
    <t>Ampliación y/o Reposición de hidrantes y válvulas</t>
  </si>
  <si>
    <t>Realizar las actividades de ampliación y/o reposición de hidrantes y válvulas del sistema de distribución de agua potable en cumplimiento a las acciones establecidas en el Programa de Uso eficiente y Ahorro del Agua de EPA ESP.</t>
  </si>
  <si>
    <t>Expansión de la Micromedición Efectiva</t>
  </si>
  <si>
    <t xml:space="preserve">Desarrollar las actividades específicas de las acciones 4.3.7.1. Selección y compra de micromedidores, 4.3.7.2. Actualización periódica del margen de error del parque de micromedidores, 4.3.7.3. Implementación de protocolo de mantenimiento de la micromedicion y 
4.3.7.4. Implementar el equipo de trabajo de disciplina de mercado, del Programa de Uso Eficiente y Ahorro del Agua aprobado por la Corporación Autónoma Regional del Quindío CRQ </t>
  </si>
  <si>
    <t>Racionalización del Consumo Interno</t>
  </si>
  <si>
    <t xml:space="preserve">Ejecutar las actividades específicas establecidas para la acción 4.3.7.5. Uso de equipos ahorradores de  agua del Programa de Uso Eficiente y Ahorro del Agua aprobado por la Corporación Autónoma Regional del Quindío CRQ </t>
  </si>
  <si>
    <t>Programa de educación en Centros Educativos Públicos de la ciudad de Armenia</t>
  </si>
  <si>
    <t xml:space="preserve">Realizar actividades educativas  para la promoción de la cultura del uso eficiente y ahorro del agua en los Centros Educativos Públicos de la ciudad de Armenia, de acuerdo a la acción 4.3.7.6. del Programa de Uso Eficiente y Ahorro del Agua aprobado por la Corporación Autónoma Regional del Quindío CRQ </t>
  </si>
  <si>
    <t>Programa de Educación a usuarios y funcionarios de EPA ESP</t>
  </si>
  <si>
    <t xml:space="preserve">Realizar actividades educativas  para la promoción de la cultura del Uso Eficiente y Ahorro del Agua a usuarios y funcionarios de EPA ESP, de acuerdo a la acción 4.3.7.6. del Programa de Uso Eficiente y Ahorro del Agua aprobado por la Corporación Autónoma Regional del Quindío CRQ </t>
  </si>
  <si>
    <t>Monitoreo y Control de la Calidad del Agua cruda y Potable</t>
  </si>
  <si>
    <t>Realizar el monitoreo fisicoquímico, bacteriológico y microbiológico al agua cruda y tratada captada y distribuida por Empresas Públicas de Armenia en el Área de Prestación del Servicio Público de Acueducto en el Municipio de Armenia</t>
  </si>
  <si>
    <t>Monitoreo y Control de la Calidad del Agua en las Fuentes Receptoras y vertimientos de EPA ESP</t>
  </si>
  <si>
    <t>Realizar el monitoreo fisicoquímico y bacteriológico de los vertimientos de aguas residuales urbanas, de acuerdo a lo establecido en el Plan de Saneamiento y Manejo de Vertimientos PSMV del Municipio de Armenia.</t>
  </si>
  <si>
    <t>Actualización de los Planes Estratégicos en el Marco la Política de Gobierno Digital</t>
  </si>
  <si>
    <t>Actualizar los planes estratégicos de la Dirección TIC en el marco de la Política de Gobierno Digital</t>
  </si>
  <si>
    <t>Actualización del Plan Estratégico Vial</t>
  </si>
  <si>
    <t>Actualizar el Plan Estratégico Vial de Empresas Públicas de Armenia ESP</t>
  </si>
  <si>
    <t xml:space="preserve">Implementación de instrumentos de transparencia </t>
  </si>
  <si>
    <t>Ejecutar las acciones establecidas en el Plan Anticorrupción y de Atención al Ciudadano, Plan Anual de Adquisiciones y Plan Institucional de Archivos de la Empresa  ­PINAR,  para la vigencia 2022</t>
  </si>
  <si>
    <t>Implementación del Plan Estratégico de Tecnologías de la Información y las Comunicaciones</t>
  </si>
  <si>
    <t>Ejecutar las acciones  establecidas en el Plan Estratégico de Tecnologías de la Información y las Comunicaciones ­ PETI, para la vigencia 2022</t>
  </si>
  <si>
    <t>Implementación del Plan de Tratamiento de Riesgos de Seguridad y Privacidad de la Información</t>
  </si>
  <si>
    <t>Implementar las acciones del Plan de Tratamiento de Riesgos de Seguridad y Privacidad de la Información, para la vigencia 2022</t>
  </si>
  <si>
    <t>Implementación del  Plan de Seguridad y Privacidad de la Información</t>
  </si>
  <si>
    <t>Implementar  las acciones determinadas en el Plan de Seguridad y Privacidad de la Información</t>
  </si>
  <si>
    <t>Implementación del Plan Estratégico de Talento Humano</t>
  </si>
  <si>
    <t>Desarrollar  las acciones establecidas en el Plan  Estratégico de Talento Humano, para la vigencia 2022</t>
  </si>
  <si>
    <t>Seguimiento y actualización de las políticas del Modelo Integrado de Planeación y Gestión.</t>
  </si>
  <si>
    <t>Desarrollar las acciones para el cumplimiento de la planificación del Modelo Integrado de Planeación y Gestión (MIPG)  adoptado por la EPA ESP</t>
  </si>
  <si>
    <t xml:space="preserve">Enfoque a la prevención en el marco del Modelo Estándar de Control Interno </t>
  </si>
  <si>
    <t>Desarrollar las actividades de enfoque a la prevención en el marco del Modelo Estándar de Control Interno,  de acuerdo a los roles establecidos por el Departamento Administrativo de Función Pública para la Dirección Control de Gestión</t>
  </si>
  <si>
    <t>Sistema de Gestión Integrados</t>
  </si>
  <si>
    <t>Avanzar en la consolidación del Sistema de Gestión Integrado de Empresas Publicas de Armenia ESP</t>
  </si>
  <si>
    <t xml:space="preserve"> Acreditación del laboratorio de calibración de medidores  </t>
  </si>
  <si>
    <t>Realizar las acciones tendientes al mantenimiento de la acreditación otorgada por la ONAC respecto a los requisitos de la Norma ISO/IEC 17025, para el Laboratorio de Calibración de Medidores de agua potable fría.</t>
  </si>
  <si>
    <t>Acreditación del Laboratorio de Ensayo de Calidad de Agua</t>
  </si>
  <si>
    <t>Realizar las acciones tendientes a la ampliación y mantenimiento de la acreditación en Norma  ISO/IEC 17025, para el Laboratorio de Ensayo de Calidad del Agua.</t>
  </si>
  <si>
    <t xml:space="preserve">Fortalecimiento de la Imagen Corporativa </t>
  </si>
  <si>
    <t>Desarrollar las actividades programadas en Plan de comunicaciones para el fortalecimiento interno y externo de la imagen corporativa de Empresas Públicas de Armenia ESP</t>
  </si>
  <si>
    <t>Realizar el proceso de adquisición de los avisos de mensajes educativos para el manejo y  disposición adecuada de los residuos sólidos en el municipio de Armenia</t>
  </si>
  <si>
    <t xml:space="preserve">Responsabilidad Social Empresarial </t>
  </si>
  <si>
    <t xml:space="preserve">Ejecutar las actividades programadas en el marco del concepto de Responsabilidad Social Empresarial </t>
  </si>
  <si>
    <t xml:space="preserve">Adecuación de las instalaciones locativas </t>
  </si>
  <si>
    <t xml:space="preserve">Realizar actividades de conservación, adecuación y/o mantenimiento de los bienes inmuebles de Empresas Públicas de Armenia ESP </t>
  </si>
  <si>
    <t xml:space="preserve">Modernización y soporte de la Plataforma TIC de EPA ESP  </t>
  </si>
  <si>
    <t>Ejecutar acciones de modernización y soporte de la Plataforma TIC, que permitan la innovación tecnológica y brindando apoyo permanente a todos de los procesos de la empresa</t>
  </si>
  <si>
    <t>Realizar el seguimiento y control a los asuntos relacionados con otros negocios estratégicos de Empresas Públicas de Armenia ESP</t>
  </si>
  <si>
    <t xml:space="preserve"> Análisis y desarrollo de otras Unidades de Negocio</t>
  </si>
  <si>
    <t xml:space="preserve"> Analizar la viabilidad conveniencia y conveniencia de desarrollar otras unidades de negocio para Empresas Públicas de Armenia ESP</t>
  </si>
  <si>
    <t>Número de documentos técnicos actualizados para adelantar la construcción de una (1) unidad hidráulica en la Planta de Tratamiento de Agua Potable - Regivit del municipio de Armenia</t>
  </si>
  <si>
    <t>Número de gestiones realizadas para asignación de recursos que permita el desarrollo de la obra construcción de una (1) unidad hidráulica en la Planta de Tratamiento de Agua Potable de EPA ESP - Regivit del municipio de Armenia</t>
  </si>
  <si>
    <t>Porcentaje de avance físico de la obra N° 019 de 2020 cuyo objeto es la construcción de la expansión del sistema de acueducto de la zona norte de la Ciudad de Armenia Fase I</t>
  </si>
  <si>
    <t>Porcentaje de avance de la consultoría técnica, ambiental y jurídica para los estudios y diseños para la ampliación de la prestación del servicio de alcantarillado de EPA ESP al Norte de la Ciudad de Armenia</t>
  </si>
  <si>
    <t>Porcentaje de avance físico de la obra N° 013-2021, cuyo objeto es construcción red pluvial del sector SETTA margen izquierda en el Municipio de Armenia</t>
  </si>
  <si>
    <t>Porcentaje de avance físico de la obra N° 012-2021, cuyo objeto es la construcción y reposición parcial del alcantarillado del Barrio Santafé en el municipio de Armenia (Componente de Construcción)</t>
  </si>
  <si>
    <t>Porcentaje de avance físico de las obras para la construcción de estructuras hidráulicas del sistema de alcantarillado de la ciudad de Armenia de acuerdo a lo programado para la vigencia 2022</t>
  </si>
  <si>
    <t>Porcentaje de cumplimiento de las actividades de apoyo a  la supervisión y seguimiento de las obras de construcción de redes de alcantarillado en el 2022.</t>
  </si>
  <si>
    <t>Porcentaje de avance de la interventoría técnica, administrativa, financiera, contable, ambiental, social y jurídica para  la construcción alcantarillado pluvial en el Barrio Popular para mitigación por inundación del barrio Milagro de Dios y construcción de obras para la estabilización de taludes en el barrio Milagro de Dios del municipio de Armenia en el marco del Convenio Interadministrativo N° 012-2021</t>
  </si>
  <si>
    <t>Porcentaje de avance físico de la obra para la construcción alcantarillado pluvial en le Barrio Popular para mitigación por inundación del barrio Milagro de Dios y construcción de obras para la estabilización de taludes en el barrio Milagro de Dios del municipio de Armenia en el marco del Convenio Interadministrativo N° 012-2021</t>
  </si>
  <si>
    <t xml:space="preserve">Porcentaje de avance físico de la obra para la Construcción del Colector La Florida del Km 0+000 al Km 1+607,66- del Pozo RO1 al pozo R086 en el municipio de Armenia </t>
  </si>
  <si>
    <t>Porcentaje de avance físico de la obra para la construcción Colector Zanjón Hondo entrega Quebrada Hojas Anchas Fase 1 en el municipio de Armenia</t>
  </si>
  <si>
    <t>Porcentaje de cumplimiento de los tramites de servidumbres requeridos para adelantar las obras de construcción Colectores, Interceptores y Emisarios Finales en el municipio de Armenia</t>
  </si>
  <si>
    <t>Porcentaje de cumplimiento de las actividades de apoyo a  la supervisión y seguimiento de las obras de construcción de colectores, interceptores y emisarios finales.</t>
  </si>
  <si>
    <t>Porcentaje de cumplimiento de las actividades de gestión previstas para avanzar en la adquisición de un lote para la construcción de la PTAR La Florida en el municipio de Armenia</t>
  </si>
  <si>
    <t>Porcentaje de cumplimiento de los tramites de servidumbres requeridos para adelantar las obras de construcción de la PTAR La Florida de acuerdo a lo establecido en el PSMV del municipio de Armenia</t>
  </si>
  <si>
    <t xml:space="preserve">Porcentaje de avance físico de la obra para la reposición de las tuberías de recolección y placas paralelas en cuatro (4)  de las unidades de desarenadores primarios en el sector de captación (Fase II de la obra) en Boquia Salento </t>
  </si>
  <si>
    <t>Porcentaje de avance físico de la obra de reposición de la tubería de aducción entre la captación y los desarenadores primarios ubicado en la Bocatoma - Salento.</t>
  </si>
  <si>
    <t>Porcentaje de avance físico de la obra N° 018-2021, cuyo objeto es la reposición parcial red de distribución sector hidráulico 16 fase 1 en el municipio de Armenia</t>
  </si>
  <si>
    <t>Porcentaje de avance físico de la obra reposición parcial de la Línea de Occidente sector carrera 14 entre calle 23N y 27N</t>
  </si>
  <si>
    <t>Porcentaje de avance físico de las obras para la reposición u optimización de estructuras hidráulicas del sistema de alcantarillado en el municipio de Armenia</t>
  </si>
  <si>
    <t>Porcentaje de avance físico de la obra N° 012-2021 cuyo objeto es la construcción y reposición parcial del alcantarillado Barrio Santafé en el municipio de Armenia</t>
  </si>
  <si>
    <t>Porcentaje de avance físico de la obra de reposición parcial de la red alcantarillado en el Barrio Villa Inglesa en el municipio de Armenia</t>
  </si>
  <si>
    <t>Porcentaje de avance físico de la obra de reposición parcial del alcantarillado del Barrio Yulima en el municipio de Armenia</t>
  </si>
  <si>
    <t>Porcentaje de avance físico de la obra de reposición parcial red de Alcantarillado en la Barrio Villa Claudia en el municipio de Armenia</t>
  </si>
  <si>
    <t>Porcentaje de cumplimiento de las actividades de apoyo a  la supervisión y seguimiento de las obras de reposición u optimización de la infraestructura de Alcantarillado en el municipio de Armenia</t>
  </si>
  <si>
    <t>Porcentaje de avance de la interventoría técnica, administrativa, financiera, contable, ambiental, social y jurídica para la reposición alcantarillado La Adíela en las manzanas 17 a la 26 y llegada a la Quebrada La Cristalina en la ciudad de Armenia fases I, II, III</t>
  </si>
  <si>
    <t>Porcentaje de avance físico de la obra de reposición del alcantarillado del Barrio La Adíela entre las manzanas 17 a la 26 y llegada a la Quebrada La Cristalina en la ciudad de Armenia fases I, II, III</t>
  </si>
  <si>
    <t>Porcentaje de avance físico de la obra N° 011 de 2021 cuyo objeto es la reposición del colector Quebrada La Montañita Fase I, Municipio de Armenia Quindío</t>
  </si>
  <si>
    <t>Porcentaje de avance físico de la obra de reposición del colector Cristales entre las cámaras 7430-7431 e intervención de las estructuras específicas para la estabilización del tramo del colector Cristales en la ciudad de Armenia</t>
  </si>
  <si>
    <t>Porcentaje de cumplimiento de los tramites de servidumbres requeridos para adelantar las obras de reposición u optimización de colectores, interceptores y emisarios finales en la ciudad de Armenia</t>
  </si>
  <si>
    <t xml:space="preserve">Porcentaje de cumplimiento de las actividades de apoyo a la supervisión y seguimiento de las obras de reposición u optimización de colectores, interceptores y emisarios Finales </t>
  </si>
  <si>
    <t>Porcentaje de cumplimiento de las actividades programadas para la reposición u optimización de los componentes del Sistema de Tratamiento de Aguas Residuales PTAR La Marina del Municipio de Armenia</t>
  </si>
  <si>
    <t>Porcentaje de ejecución del contrato de suministro e instalación de elementos móviles y fijos para dar cumplimiento a la Resolución 1409 de 2012 en trabajos de alturas en la infraestructura de captación de EPA ESP.</t>
  </si>
  <si>
    <t>Porcentaje de avance físico de la obra de adecuación estructural de derivación de agua cruda en el sector - Las Águilas</t>
  </si>
  <si>
    <t>Porcentaje de avance físico de la obra de protección de la línea de aducción en el sector de la Bocatoma Antigua de Empresas Públicas de Armenia ESP.</t>
  </si>
  <si>
    <t xml:space="preserve">Porcentaje de cumplimiento de las actividades programadas para la asistencia preventiva y correctiva de los componentes del sistema de captación y aducción de agua cruda de Empresas Públicas de Armenia ESP. </t>
  </si>
  <si>
    <t>Número de documentos actualizados para adelantar la obra de reforzamiento estructural del túnel 13 de la línea de aducción de agua cruda de EPA ESP.</t>
  </si>
  <si>
    <t>Número de gestiones realizadas para la asignación de recursos para avanzar en las inversiones requeridas para la Intervención de los túneles de aducción de agua cruda de EPA ESP</t>
  </si>
  <si>
    <t>Porcentaje de avance del contrato para la optimización de los filtros autolavado Fase II en la Planta de Tratamiento de Agua Potable - REGIVIT</t>
  </si>
  <si>
    <t>Porcentaje de cumplimiento de las actividades programadas para el mejoramiento de las condiciones actuales del sistema de telemetría de la Planta de Tratamiento de Agua Potable - REGIVIT</t>
  </si>
  <si>
    <t>Porcentaje de ejecución del contrato de suministro e instalación de elementos móviles y fijos para dar cumplimiento a la Resolución 1409 de 2012 en trabajos de alturas en la infraestructura DE LA Planta de Tratamiento de Agua - REGIVIT</t>
  </si>
  <si>
    <t xml:space="preserve">Porcentaje de cumplimiento de las actividades programadas para la asistencia preventiva y correctiva de los componentes del sistema de tratamiento de agua potable </t>
  </si>
  <si>
    <t>Porcentaje  de cumplimiento de las actividades programadas para  la contratación de los materiales, personal e insumos requeridos para la rehabilitación de redes de acueducto, que permitan mantener la continuidad del servicio.</t>
  </si>
  <si>
    <t xml:space="preserve">Porcentaje de atención de las ordenes de trabajo de Acueducto, en relación a las recibidas por el proceso de Gestión Distribución de Agua Potable. </t>
  </si>
  <si>
    <t>Porcentaje  de cumplimiento de las actividades programadas para  la contratación de los materiales, personal e insumos requeridos para la rehabilitación de redes de alcantarillado, que permitan mantener la continuidad del servicio.</t>
  </si>
  <si>
    <t>Porcentaje de atención de las ordenes de trabajo de Alcantarillado, recibidas por el proceso de Gestión Recolección de Aguas Residuales.</t>
  </si>
  <si>
    <t>Porcentaje  de cumplimiento de las actividades programadas para  la contratación de los materiales, personal e insumos requeridos para la rehabilitación de colectores, interceptores y emisarios finales, de acuerdo a lo establecido en el Plan de Saneamiento y Manejo de Vertimientos PSMV</t>
  </si>
  <si>
    <t xml:space="preserve">Porcentaje de cumplimiento de las actividades programadas para la rehabilitación y/o mejoramiento de los componentes del Sistema de Tratamiento de Aguas Residuales (PTAR La Marina) del municipio de Armenia </t>
  </si>
  <si>
    <t>Número de gestiones realizadas para avanzar en la Construcción de Infraestructura de contingencia para el acueducto de Armenia</t>
  </si>
  <si>
    <t>Número de informes de identificación de las acciones o inversiones requeridas para la reposición u optimización de los componentes de la Infraestructura de Contingencia para el Acueducto de Armenia</t>
  </si>
  <si>
    <t>Porcentaje de avance de la obra N° 010 de 2019 "Rehabilitación de la bocatoma, compuertas desarenador y tanque de succión, mejoramiento estructural e instalación de válvula anticipadora de golpe de ariete y puesta en marcha de la Estación de Bombeo Chaguala"</t>
  </si>
  <si>
    <t>Porcentaje de cumplimiento de las actividades programadas para la rehabilitación y/o mejoramiento de la Infraestructura de Contingencia para el Acueducto (Estación de Bombeo - Chaguala) del municipio  de Armenia</t>
  </si>
  <si>
    <t>Porcentaje de cumplimiento de las actividades programadas para la atención de contingencias</t>
  </si>
  <si>
    <t>Porcentaje de cumplimiento de las actividades programadas para la digitalización, validación e ingreso de la información técnica y operacional del servicio público de acueducto al SIG</t>
  </si>
  <si>
    <t>Porcentaje de cumplimiento de las actividades programadas para la digitalización, validación e ingreso de la información técnica y operacional del servicio público de alcantarillado al SIG</t>
  </si>
  <si>
    <t>Porcentaje de cumplimiento de las actividades programadas para la digitalización, validación e ingreso de la información técnica y operacional del servicio público de Aseo al SIG</t>
  </si>
  <si>
    <t>Cantidad de matrículas de usuarios de EPA ESP amarrados en el plano cartográfico con respecto a la numeración predial</t>
  </si>
  <si>
    <t>Porcentaje de fichas catastrales de los usuarios ingresadas y validadas en SIG.</t>
  </si>
  <si>
    <t>Cantidad de puntos de vertimiento ingresados al SIG producto la consultoría para realizar la investigación y el levantamiento topográfico y hojas de vida de los puntos de vertimientos de aguas residuales sobre las quebradas del municipio de Armenia fase 2</t>
  </si>
  <si>
    <t>Porcentaje de cumplimiento de las actividades de ajuste y validación del modelo hidráulico de la Red matriz del sistema de Acueducto del municipio de Armenia</t>
  </si>
  <si>
    <t>Porcentaje de cumplimiento de las actividades  programadas para gestión de los sectores hidráulicos de la red de distribución de agua potable</t>
  </si>
  <si>
    <t>Porcentaje de cumplimiento de las actividades programadas para la aplicación, recopilación y análisis de la información de calidad de agua, en el modelo hidráulico  de la red matriz de acueducto de Empresas Públicas de Armenia ESP</t>
  </si>
  <si>
    <t>Porcentaje de los proyectos hidrosanitarios revisados en relación a las solicitudes radicadas en Empresas Públicas de Armenia ESP.</t>
  </si>
  <si>
    <t xml:space="preserve">Porcentaje de ejecución de las actividades de control urbano realizadas de acuerdo al Plan de Trabajo establecido por el Proceso de Gestión Planeación Técnica.  </t>
  </si>
  <si>
    <t xml:space="preserve">Porcentaje de ejecución de la consultoría para estudios y diseños para los colectores de las Quebradas La Florida, San Nicolás y Rio Quindío en cumplimiento a lo establecido en el Plan de Saneamiento y Manejo de Vertimientos PSMV del municipio de Armenia </t>
  </si>
  <si>
    <t>Porcentaje de estudios y diseños para la ampliación, reposición, rehabilitación y/o mejoramiento de la infraestructura para la prestación de los servicios a cargo de EPA ESP, elaborados de acuerdo a las solicitudes y necesidades realizadas al proceso de Gestión Planeación Técnica</t>
  </si>
  <si>
    <t>Número de contenedores plásticos adquiridos para los operarios de barrido</t>
  </si>
  <si>
    <t>Número de contenedores metálicos de 3 yardas cubicas adquiridos para el Servicio de Aseo</t>
  </si>
  <si>
    <t xml:space="preserve">Número de basureros plásticos adquiridos </t>
  </si>
  <si>
    <t>Número de carros metálicos  adquiridos para la recolección y transporte de residuos sólidos en las vías peatonales</t>
  </si>
  <si>
    <t>Porcentaje de cumplimiento de acciones programadas para el fomento del desarrollo empresarial en la recuperación, aprovechamiento y comercialización de Residuos sólidos Municipales -RSM</t>
  </si>
  <si>
    <t>Porcentaje de cumplimiento de las actividades programadas en la Matriz del Modelo del Intervención de la cuenca alta del Rio Quindío para la vigencia 2022</t>
  </si>
  <si>
    <t>Número de documentos técnicos actualizados y/o elaborados para el diagnóstico de la infraestructura de conductos, tanques y dispositivos mecánicos del servicio de acueducto</t>
  </si>
  <si>
    <t xml:space="preserve">Número de gestiones realizadas para asignación de recursos que permita el desarrollo de las actividades Reparación y detección de fugas en infraestructura, conductos, tanques y dispositivos mecánicos del servicio de acueducto en el municipio de Armenia </t>
  </si>
  <si>
    <t>Porcentaje de estaciones macromedidoras operando adecuadamente</t>
  </si>
  <si>
    <t>Porcentaje de válvulas de regulación operando adecuadamente</t>
  </si>
  <si>
    <t>Número de macromedidoras instaladas en zonas subnormales y/o red de acueducto</t>
  </si>
  <si>
    <t>Porcentaje de cumplimiento de las actividades preventivas, correctivas y de mejora del sistema de control hidráulico, macromedición y telemetría, de acuerdo a lo programado</t>
  </si>
  <si>
    <t>Número de hidrantes del sistema de distribución de agua con acciones de reposición y/o instalación que permitan la correcta operación  del sistema de acueducto</t>
  </si>
  <si>
    <t>Número de válvulas del sistema de distribución de agua con acciones de reposición y/o instalación que permitan la correcta operación  del sistema de acueducto</t>
  </si>
  <si>
    <t>Porcentaje de cumplimiento de las actividades  específicas establecidas para la acción 4.3.7.1. Selección y compra de micromedidores del Programa de Uso Eficiente y Ahorro del Agua, en la vigencia 2022</t>
  </si>
  <si>
    <t>Porcentaje de cumplimiento de las actividades  específicas establecidas para la acción 4.3.7.2. Actualización periódica del margen de error del parque de micromedidores del Programa de Uso Eficiente y Ahorro del Agua, en la vigencia 2022</t>
  </si>
  <si>
    <t>Porcentaje de cumplimiento de las actividades  específicas establecidas para la acción 4.3.7.3. Implementación de protocolo de mantenimiento de la micromedición del Programa de Uso Eficiente y Ahorro del Agua, en la vigencia 2022</t>
  </si>
  <si>
    <t>Porcentaje de cumplimiento de las actividades  específicas establecidas para la accion4.3.7.4. Implementar el equipo de trabajo de disciplina de mercado del Programa de Uso Eficiente y Ahorro del Agua, en la vigencia 2022</t>
  </si>
  <si>
    <t>Porcentaje de cumplimiento de las actividades  específicas establecidas para la acción 4.3.7.5 Uso de equipos ahorradores de agua del Programa de Uso Eficiente y Ahorro del Agua en el 2022</t>
  </si>
  <si>
    <t>Porcentaje de cumplimiento de las actividades educativas para la promoción de la cultura del uso eficiente y ahorro del agua en los Centros Educativos Públicos de la ciudad de Armenia, de acuerdo al cronograma establecido para la vigencia 2022</t>
  </si>
  <si>
    <t>Porcentaje de cumplimiento de las actividades educativas para la promoción de la cultura del Uso Eficiente y Ahorro del Agua a usuarios y funcionarios de EPA ESP, de acuerdo al cronograma establecido para la vigencia 2022</t>
  </si>
  <si>
    <t>Porcentaje de cumplimiento de las actividades de monitoreo  fisicoquímico, bacteriológico y microbiológico al agua cruda y tratada</t>
  </si>
  <si>
    <t>Porcentaje de avance en la elaboración del informe anual sobre los análisis fisicoquímico, bacteriológico y microbiológico del agua cruda y tratada</t>
  </si>
  <si>
    <t>Porcentaje de cumplimiento de las actividades de monitoreo fisicoquímico y bacteriológico de los vertimientos de aguas residuales urbanas.</t>
  </si>
  <si>
    <t xml:space="preserve">Porcentaje de avance en la elaboración del informe anual sobre la calidad del agua de las fuentes receptoras  y los vertimientos de aguas residuales de interés para la empresa </t>
  </si>
  <si>
    <t>Porcentaje de cumplimiento de las actividades programadas  para  la actualización de los planes estratégicos de la Dirección TIC en el marco de la Política de Gobierno Digital</t>
  </si>
  <si>
    <t>Porcentaje de cumplimiento de las actividades programadas  para  la actualización  del Plan Estratégico Vial de Empresas Públicas de Armenia ESP</t>
  </si>
  <si>
    <t>Porcentaje de cumplimiento de las acciones programadas para la vigencia en el Plan Anticorrupción y de Atención al Ciudadano</t>
  </si>
  <si>
    <t xml:space="preserve">Porcentaje de cumplimiento del Plan Anual de Adquisiciones, de acuerdo a lo programado </t>
  </si>
  <si>
    <t>Porcentaje de cumplimiento de las acciones programadas para la vigencia en el Plan Institucional de Archivo de la Empresa ­PINAR</t>
  </si>
  <si>
    <t>Porcentaje de cumplimiento de las actividades programadas para la vigencia en el Plan Estratégico de Tecnologías de la Información y las Comunicaciones ­ PETI</t>
  </si>
  <si>
    <t>Porcentaje de cumplimiento de las acciones programadas para la vigencia en el  Plan de Tratamiento de Riesgos de Seguridad y Privacidad de la Información</t>
  </si>
  <si>
    <t>Porcentaje de cumplimiento de las acciones programadas para la vigencia en el Plan de Seguridad y Privacidad de la Información</t>
  </si>
  <si>
    <t>Porcentaje de cumplimiento de las actividades programadas en el Plan de Trabajo Anual en Seguridad y Salud en el Trabajo</t>
  </si>
  <si>
    <t xml:space="preserve">Porcentaje de cumplimiento de las actividades programadas para la vigencia en el Plan de Bienestar e incentivos </t>
  </si>
  <si>
    <t xml:space="preserve">Porcentaje de cumplimiento de las actividades programadas para la vigencia en el Plan Institucional de Capacitación PIC </t>
  </si>
  <si>
    <t xml:space="preserve">Porcentaje de hojas de vida de los funcionarios de EPA ESP., ingresadas al SIGEP </t>
  </si>
  <si>
    <t xml:space="preserve">Número de informes anuales de seguimiento al SIGEP. </t>
  </si>
  <si>
    <t>Número de informes anuales de seguimiento a  las actividades de inducción y reinducción, elaborados</t>
  </si>
  <si>
    <t xml:space="preserve">Porcentaje de cumplimiento de la planificación anual del Modelo Integrado de Planeación y Gestión (MIPG)  adoptado por la EPA ESP </t>
  </si>
  <si>
    <t>Porcentaje de cumplimiento de las actividades de enfoque a la prevención en el marco del Modelo Estándar de Control Interno, de acuerdo a lo establecido para el rol de la Dirección Control de Gestión.</t>
  </si>
  <si>
    <t>Número de sellos de sostenibilidad y responsabilidad social obtenidos para Empresas Públicas de Armenia ESP</t>
  </si>
  <si>
    <t xml:space="preserve">Número de auditorías de recertificación de la Norma NTC ISO 9001:2015 Sistemas de Gestión de la Calidad realizadas a Empresas Públicas de Armenia ESP </t>
  </si>
  <si>
    <t>Porcentaje de cumplimiento de las capacitaciones programadas para el mejoramiento de las competencias del personal en el marco Sistema de Gestión Integrado</t>
  </si>
  <si>
    <t>Porcentaje de cumplimiento de las actividades programadas para la implementación del Plan de Seguridad Vial en el marco de la Norma NTC ISO 39001:2012</t>
  </si>
  <si>
    <t>Porcentaje de cumplimiento de las actividades programadas para avanzar en la documentación, actualización e implementación de la Norma NTC ISO 27001:2013 en la Dirección comercial de EPA ESP.</t>
  </si>
  <si>
    <t xml:space="preserve">Número de auditorías de otorgamiento de la certificación en la Norma NTC-ISO 45001 :2018 – Seguridad y Salud en el Trabajo realizadas a Empresas Públicas de Armenia ESP </t>
  </si>
  <si>
    <t>Porcentaje de implementación de acciones planificadas para la vigencia en el Sistema de Gestión Ambiental bajo la Norma NTC ISO 14001:2015</t>
  </si>
  <si>
    <t>Porcentaje de cumplimiento de las actividades para la participación en ensayo de aptitud para laboratorios de Calibración de Medidores de Agua</t>
  </si>
  <si>
    <t>Número de auditorías internas en la Norma ISO / IEC 17025:2018, realizadas al Laboratorio de Calibración de Medidores de EPA ESP</t>
  </si>
  <si>
    <t>Número de evaluaciones de seguimiento a la acreditación por parte del Organismo Nacional de Acreditación Colombiana ONAC</t>
  </si>
  <si>
    <t>Número de Laboratorios de Calibración de Medidores acreditados bajo la Norma ISO/IEC 17025:2018</t>
  </si>
  <si>
    <t>Porcentaje de cumplimiento a las capacitaciones programadas para el mejoramiento de las competencias en temas relacionados con la Acreditación</t>
  </si>
  <si>
    <t>Número de auditorías internas realizadas en la Norma ISO/IEC 17025:2018 al Laboratorio de Ensayo Calidad de Agua de Empresas Públicas de Armenia ESP</t>
  </si>
  <si>
    <t>Número de auditorías de seguimiento a la acreditación por parte del Organismo Nacional de Acreditación Colombiana ONAC realizadas en la Norma ISO/IEC 17025:2018 al Laboratorio de Ensayo Calidad de Agua de Empresas Públicas de Armenia ESP</t>
  </si>
  <si>
    <t>Número de parámetros acreditados bajo la Norma ISO/ IEC 17025:2018 del Laboratorio de Ensayo de Calidad del Agua por parte del Organismo Nacional de Acreditación Colombiana ONAC</t>
  </si>
  <si>
    <t>Porcentaje de cumplimiento de las actividades de adquisición de equipamiento sensible para el aumento o mantenimiento del alcance</t>
  </si>
  <si>
    <t>Porcentaje de cumplimiento a las capacitaciones programadas para el mejoramiento de las competencias del personal del Laboratorio de Ensayo de Calidad del Agua en temas relacionados con la Acreditación</t>
  </si>
  <si>
    <t>Porcentaje de ejecución de las estrategias del Plan de Comunicaciones adoptado por Empresas Públicas de Armenia ESP</t>
  </si>
  <si>
    <t>Porcentaje de aplicación de las estrategias programadas para el fortalecimiento interno y externo de la imagen corporativa de Empresas Públicas de Armenia ESP</t>
  </si>
  <si>
    <t>Porcentaje de actividades de acompañamiento institucionales e interinstitucionales de Empresas Públicas de Armenia ESP apoyadas y/o ejecutadas</t>
  </si>
  <si>
    <t>Número de avisos de mensajes educativos adquiridos con respecto al manejo y disposición adecuada de los residuos sólidos en el municipio de Armenia</t>
  </si>
  <si>
    <t xml:space="preserve">Porcentaje de cumplimiento de las actividades programas de Responsabilidad Social Empresarial  </t>
  </si>
  <si>
    <t>Porcentaje de avance en el desarrollo de los estudios y diseños para la nueva base de aseo de EPA ubicada en el predio tesorito del municipio de Armenia (propiedad de EPA) incluyendo área de mantenimiento de vehículos de la empresa y remodelación de la base actual de aseo</t>
  </si>
  <si>
    <t>Porcentaje de cumplimiento de las actividades planificadas para la conservación, adecuación y/o mantenimiento de Infraestructura física de las sedes de Empresas Públicas de Armenia ESP</t>
  </si>
  <si>
    <t>Porcentaje de avance del proceso de reingeniería al módulo LECA  de la Intraepa para el laboratorio de ensayo de calidad del agua  y el desarrollo de un sistema de información web para la sistematización del proceso de reporte de ensayos de la caracterización del agua para EPA ESP</t>
  </si>
  <si>
    <t>Porcentaje de avance del proceso para la adquisición de equipos de cómputo y periféricos para la actualización de la plataforma tecnológica de Empresas Públicas de Armenia ESP</t>
  </si>
  <si>
    <t>Porcentaje de cumplimiento del Plan de Continuidad establecido por la Dirección TIC de Empresas Públicas de Armenia ESP</t>
  </si>
  <si>
    <t>Porcentaje de ejecución de la actividad de EPA digital liderada por la Dirección TIC de Empresas Públicas de Armenia ESP.</t>
  </si>
  <si>
    <t>Porcentaje de ejecución de las actividades de renovación, adquisición de licencias y derechos de uso, de acuerdo a lo programado.</t>
  </si>
  <si>
    <t>Porcentaje de avance en la elaboración del análisis de la viabilidad y conveniencia de desarrollo de nuevas unidades de negocio (Componente de aprovechamiento de Residuos sólidos) por parte de Empresas Públicas de Armenia ESP</t>
  </si>
  <si>
    <t>Porcentaje de avance en el proceso de adquisición de maquinaria, herramientas y equipos para el fortalecimiento técnico y operativo de servicio de Aseo:
• Seis (6) carros compactadores de 25 y3
• Un (1) carro compactador de 8 y3
 • Un (1) carro doble troque con brazo hidráulico para el manejo de caja estacionaria (amplirrol)
 • Dos (2) cajas compactadoras de 25 y3,
• Dos (2) cajas compactadoras de 17 y3 
•  Cinco (5) levantadores de carga trasera lifter</t>
  </si>
  <si>
    <t>0</t>
  </si>
  <si>
    <t>1</t>
  </si>
  <si>
    <t>Actividades de Gestión</t>
  </si>
  <si>
    <t xml:space="preserve">Actividades de Gestión </t>
  </si>
  <si>
    <t>Recursos Propios
EPA ESP</t>
  </si>
  <si>
    <t xml:space="preserve">Subgerencia de Aguas
Gestión Captación y Tratamiento
 Empresas Públicas de Armenia ESP </t>
  </si>
  <si>
    <t xml:space="preserve">Subgerencia de Aguas
Gestión Captación y Tratamiento
Empresas Públicas de Armenia ESP  </t>
  </si>
  <si>
    <t xml:space="preserve">Subgerencia Aguas
Gestión Distribución de Agua Potable
Empresas Públicas de Armenia ESP </t>
  </si>
  <si>
    <t xml:space="preserve">Subgerencia de Aguas
 Gestión Recolección y Transporte de Aguas Residuales 
Empresas Públicas de Armenia ESP </t>
  </si>
  <si>
    <t>Aportes del Municipio (SGP) vía convenio Interadministrativo - Ver Plan Operativo Anual de Inversiones- POAI 2022</t>
  </si>
  <si>
    <t xml:space="preserve">Subgerencia de Aguas- Gestión Tratamiento de Aguas Residuales
Empresas Públicas de Armenia ESP  </t>
  </si>
  <si>
    <t xml:space="preserve">Subgerencia Técnica 
Subgerencia de Aguas- Gestión Tratamiento de Aguas Residuales
Empresas Públicas de Armenia ESP  </t>
  </si>
  <si>
    <t xml:space="preserve">Subgerencia Técnica
Subgerencia de Aguas-
Gestión Tratamiento de Aguas Residuales
Empresas Públicas de Armenia ESP  </t>
  </si>
  <si>
    <t xml:space="preserve">Subgerencia de Aguas
Gestión Captación y Tratamiento 
Empresas Públicas de Armenia ESP  </t>
  </si>
  <si>
    <t xml:space="preserve">Subgerencia de Aguas
Gestión Captación y Tratamiento
Empresas Públicas de Armenia ESP   </t>
  </si>
  <si>
    <t xml:space="preserve">Subgerencia Aguas
Gestión Distribución de Agua Potable
Empresas Públicas de Armenia ESP  </t>
  </si>
  <si>
    <t xml:space="preserve">Subgerencia de Aguas
 Gestión Recolección y Transporte de Aguas Residuales 
Empresas Públicas de Armenia ESP  </t>
  </si>
  <si>
    <t xml:space="preserve">Subgerencia de Aguas-
Gestión Tratamiento de Aguas Residuales
Empresas Públicas de Armenia ESP  </t>
  </si>
  <si>
    <t xml:space="preserve">Subgerencia de Aguas-
Gestión Tratamiento de Aguas Residuales - PTAR La Marina
Empresas Públicas de Armenia ESP  </t>
  </si>
  <si>
    <t xml:space="preserve">Subgerencia Aguas
Gestión Distribución de Agua Potable 
Empresas Públicas de Armenia ESP  </t>
  </si>
  <si>
    <t xml:space="preserve">Subgerencia de Aguas- Gestión Tratamiento de Aguas Residuales 
Empresas Públicas de Armenia ESP  </t>
  </si>
  <si>
    <t xml:space="preserve">Subgerencia de Técnica- Gestión  Planeación Técnica 
Empresas Públicas de Armenia ESP  </t>
  </si>
  <si>
    <t xml:space="preserve">Subgerencias Técnica
Empresas Públicas de Armenia ESP  </t>
  </si>
  <si>
    <t xml:space="preserve">Subgerencia de Técnica -
Gestión  Planeación Técnica 
Empresas Públicas de Armenia ESP  </t>
  </si>
  <si>
    <t xml:space="preserve">Subgerencia de Técnica
Gestión  Planeación Técnica - Subgerencia de Aguas-
 Gestión Distribución de Agua Potable
Empresas Públicas de Armenia ESP  </t>
  </si>
  <si>
    <t xml:space="preserve">Subgerencia de Aseo
Empresas Públicas de Armenia ESP  </t>
  </si>
  <si>
    <t>Recursos de Crédito
$  3.342.218.338</t>
  </si>
  <si>
    <t>Recursos 
EPA ESP</t>
  </si>
  <si>
    <t xml:space="preserve">Subgerencia de Aseo
 Gestión Social
Empresas Públicas de Armenia ESP   </t>
  </si>
  <si>
    <t xml:space="preserve">Subgerencia Aguas
Gestión Distribución de Agua Potable
Empresas Públicas de Armenia ESP   </t>
  </si>
  <si>
    <t xml:space="preserve">Subgerencia Técnica-
 Gestión Control Perdidas 
Empresas Públicas de Armenia ESP  </t>
  </si>
  <si>
    <t xml:space="preserve">Subgerencia de Aguas Captación y Tratamiento - Gestión  Distribución de Agua Potable
Empresas Públicas de Armenia ESP  </t>
  </si>
  <si>
    <t xml:space="preserve">Dirección de  Tecnologías de la información y las Comunicaciones
Empresas Públicas de Armenia ESP  </t>
  </si>
  <si>
    <t xml:space="preserve">Oficina Mantenimiento - Gestión de Recursos - Subgerencia Administrativa
Empresas Públicas de Armenia ESP  </t>
  </si>
  <si>
    <t xml:space="preserve">Ejecución: Dirección y/o subgerencias  Involucrados.
Consolidación y Seguimiento: Dirección de Control Gestión
Empresas Públicas de Armenia ESP  </t>
  </si>
  <si>
    <t xml:space="preserve">Ejecución: Dirección y/o subgerencias  Involucrados.
Consolidación y Seguimiento: Subgerencia Administrativa - Gestión de Recursos
Empresas Públicas de Armenia ESP  </t>
  </si>
  <si>
    <t xml:space="preserve">Subgerencia Administrativa 
Gestión de Recursos
Empresas Públicas de Armenia ESP  </t>
  </si>
  <si>
    <t xml:space="preserve">Subgerencia Administrativa 
Gestión del Talento Humano
Empresas Públicas de Armenia ESP  </t>
  </si>
  <si>
    <t xml:space="preserve">Ejecución: Dirección y/o subgerencias  Involucrados.
Consolidación y Seguimiento: Dirección de Planeación Corporativa
Empresas Públicas de Armenia ESP  </t>
  </si>
  <si>
    <t xml:space="preserve">Dirección Control de Gestión
Empresas Públicas de Armenia ESP  </t>
  </si>
  <si>
    <t xml:space="preserve">Dirección de Planeación Corporativa
Análisis y Mejora
Empresas Públicas de Armenia ESP  </t>
  </si>
  <si>
    <t xml:space="preserve">Subgerencia Administrativa
Gestión del Talento Humano
 Oficina de Seguridad y Salud de Trabajo  EPA ESP
Empresas Públicas de Armenia ESP  </t>
  </si>
  <si>
    <t xml:space="preserve">Dirección de Planeación Corporativa
 Gestión Ambiental EPA ESP
Empresas Públicas de Armenia ESP  </t>
  </si>
  <si>
    <t xml:space="preserve">Subgerencia Técnica - 
 Laboratorio de Calibración de Medidores
Empresas Públicas de Armenia ESP  </t>
  </si>
  <si>
    <t xml:space="preserve">Subgerencia Técnica -
Laboratorio de Ensayo de Calidad del Agua 
Empresas Públicas de Armenia ESP  </t>
  </si>
  <si>
    <t xml:space="preserve">Dirección de Comunicaciones
Empresas Públicas de Armenia ESP  </t>
  </si>
  <si>
    <t xml:space="preserve">Gestión Social
Empresas Públicas de Armenia ESP  </t>
  </si>
  <si>
    <t xml:space="preserve">Ejecución:  Gestión Planeación Técnica
Consolidación y Seguimiento: Subgerencia Administrativa
Gestión del Recursos 
Empresas Públicas de Armenia ESP  </t>
  </si>
  <si>
    <t xml:space="preserve">Subgerencia Administrativa
Gestión del Recursos 
Empresas Públicas de Armenia ESP  </t>
  </si>
  <si>
    <t xml:space="preserve">Dirección y/o subgerencias  Involucrados
Empresas Públicas de Armenia ESP  </t>
  </si>
  <si>
    <t xml:space="preserve">Gestión Aseo - Subgerencia de Aseo
Dirección y/o subgerencias  Involucrados
Empresas Públicas de Armenia ESP  </t>
  </si>
  <si>
    <t>TOTAL</t>
  </si>
  <si>
    <t>REPRESENTANTE LEGAL</t>
  </si>
  <si>
    <t>JOSÉ MANUEL RÍOS MORALES</t>
  </si>
  <si>
    <t>JORGE IVAN RENGIFO RODRÍGUEZ</t>
  </si>
  <si>
    <t>ALCALDE</t>
  </si>
  <si>
    <t>GERENTE</t>
  </si>
  <si>
    <t>____________________________________________________________
Centro Administrativo Municipal CAM, piso 3 Tel – (6) 741 71 00 Ext. 804, 805</t>
  </si>
  <si>
    <t>Código Interno EPA ESP
202232130</t>
  </si>
  <si>
    <t>Código Interno EPA ESP
202213110</t>
  </si>
  <si>
    <t>Código Interno EPA ESP
202213211</t>
  </si>
  <si>
    <t>Código Interno EPA ESP
202213312</t>
  </si>
  <si>
    <t>Código Interno EPA ESP
202213413</t>
  </si>
  <si>
    <t>Código Interno EPA ESP
202213514</t>
  </si>
  <si>
    <t>Código Interno EPA ESP
202215115</t>
  </si>
  <si>
    <t>Código Interno EPA ESP
202215216</t>
  </si>
  <si>
    <t>Código Interno EPA ESP
202215217</t>
  </si>
  <si>
    <t>Código Interno EPA ESP
202221121</t>
  </si>
  <si>
    <t>Código Interno EPA ESP
202221222</t>
  </si>
  <si>
    <t>Código Interno EPA ESP
202221223</t>
  </si>
  <si>
    <t>Código Interno EPA ESP
202221224</t>
  </si>
  <si>
    <t>Código Interno EPA ESP
202221225</t>
  </si>
  <si>
    <t>Código Interno EPA ESP
202222126</t>
  </si>
  <si>
    <t>Código Interno EPA ESP
202222127</t>
  </si>
  <si>
    <t>Código Interno EPA ESP
202231128</t>
  </si>
  <si>
    <t>Código Interno EPA ESP
202231129</t>
  </si>
  <si>
    <t xml:space="preserve">SEGUIMIENTO AL PLAN DE ACCIÓN                         </t>
  </si>
  <si>
    <t>Código: R-DP-PDE-060</t>
  </si>
  <si>
    <t xml:space="preserve">Unidad Ejecutora: </t>
  </si>
  <si>
    <t>Periodo de corte: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</si>
  <si>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</si>
  <si>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</si>
  <si>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</si>
  <si>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</si>
  <si>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</si>
  <si>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</si>
  <si>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</si>
  <si>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</si>
  <si>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</si>
  <si>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</si>
  <si>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</si>
  <si>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</si>
  <si>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</si>
  <si>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</si>
  <si>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Adquirir la maquinaria, herramienta y equipo de apoyo físico que permitan el fortalecimiento técnico y operativo de la prestación del servicio público de Acueducto, Alcantarillado y Aseo por parte de Empresas Públicas de Armenia ESP</t>
  </si>
  <si>
    <t>Numero de medidores de flujo portatil con sensor de velocidad y profundidad, adquirido para la reposición del equipo de medición  actual</t>
  </si>
  <si>
    <t>Número de documentos actualizados para adelantar la inversión relacionada con la reposición de los paneles de la unidad permitir y reposición de los paneles y canales de la unidad mixta en la Planta de Tratamiento de Agua Potable - Regivit de EPA ESP</t>
  </si>
  <si>
    <t>Número de gestiones realizadas para asignar recursos para el desarrollo de las inversiones relacionadas con la  reposición de los paneles de la unidad permitir y Reposición de los paneles y canales de la unidad mixta en la Planta de Tratamiento de Agua Potable -Regivit de EPA ESP</t>
  </si>
  <si>
    <t>Numero de archivos con la información requerida para adelantar los contratos de consultoría que permitan adelantar  los estudios y diseños de los puntos priorizados (Según resultados de inspección de túneles) en la línea de aducción de agua cruda de EPA ESP</t>
  </si>
  <si>
    <t>Porcentaje de implementación de acciones planificadas para la vigencia en el Sistema de Gestión de Seguridad y salud en el Trabajo bajo Norma NTC-ISO 45001:2018</t>
  </si>
  <si>
    <t xml:space="preserve">Número de sistemas de energía fotovoltaica instalados en la Planta de Tratamiento de Agua Potable - Regivit </t>
  </si>
  <si>
    <t>Porcentaje de avance en la elaboración del informe anual sobre seguimiento y control al proceso de Interventoría al desarrollo y cumplimiento del Contrato celebrado por EPA ESP con Frigo café SA para la operación de la Central de Beneficio de Carnes</t>
  </si>
  <si>
    <t>Porcentaje de avance en la elaboración del informe anual sobre el seguimiento y control a la participación de EPA ESP en la empresa ENREVSA SA, operadora de la  PCH El Bosque y Sociedad AQUASEO SA ESP, operadora de servicios públicos en Tumaco y Mangué</t>
  </si>
  <si>
    <t>Recursos Propios 
EPA ESP</t>
  </si>
  <si>
    <t>Comuna 2
Institucioon Educativa Los Quindos
Comuna 3
Barrio La Grecia
Comuna 6
Ciudadela de Occidente 
Quinta de los Andes.
La Patria
Comuna 7 Centro Comercial Cielos Abiertos
Institución Educativa Gabriela Mistral
Comuan 8
Barrio Terranova El Alba
Comuna 10
SENA Agroindustrial</t>
  </si>
  <si>
    <t>Diez y Nueve (19) Actividades, impactando 564 Personas</t>
  </si>
  <si>
    <t>Dentro de las activiades realizadas se tienen:
1. Jornadas de embellecimiento.
2. Socialización en manejo de residuos solidos, consumo responsable, separación en la fuente y aprovechamiento de los residuos. 
Fuente. Informe de activiades de la ofiina Social</t>
  </si>
  <si>
    <t>Planta de Tratamiento de Agua Potable - Sector Regivit - 
Municipio de Armenia
Departamento del Quindio</t>
  </si>
  <si>
    <t>Se suscribió el Contrato  Suministro e Intalación No  028 de 2021,  que tiene por objeto:  " Suministro e instalación de los  elementos móviles y fijos para dar cumplimiento a la resolución 1409 de 2012 en trabajos de alturas que aplican en el proceso de gestión captación y tratamiento de EPA ESP".
Valor del contrato: $279,363,210, de los cuales $ 210,584,780 aproximadamente se invertirán en PTAP
Valor del Contrato: $ 279.3636.210 Para este producto corresponde un valor $105.082.232,5 para el año 2022
Fecha de Inicio: 23/12/2021
Tiempo de ejecución: 2 meses
Valor de anticipo: $139.681.605 
Acta parcial N°1: $ 160.901.685
Acta de Suspensión N°1: 22/02/17 por un termino de 20 días
Acta de Suspensión N°2: 22/03/09 por un termino de 41 días
Fecta de reinicio N°1: 29/03/2022
Fecha de terminación ampliada: 3/04/2022
Soporte de Avance Físico: 80%
Soporte de Avance Financiero: 58%
Observación: Es pertinente mencionar que, el valor del anticipo y la retención por garantía se realizará sobre las actas. 
•Poste estructural con punto de anclaje certificado en acero inoxidable para ascenso y descenso seguro a labores de limpieza en los tanques, el poste tendrá un largo de 70 cm y estará fabricado en tubo estructural de 100 X 50 calibre 3 mm. Se usará un yoyo retráctil de 3 vías que funciona como equipo de rescate. El operario lo pondrá en el poste cada vez que haga las labores
•Línea de vida auto retráctil de 10 metros en carcasa termoplástica con cable de acero inoxidable 316. Se usará cuando se requiera realizar un descenso seguro al tanque. Cumple EN-795 y resolución 1409 de 2012
•-Freno deslizador para línea de vida vertical, es compatible con las líneas de vida del anterior ítem. Fabricado en acero inoxidable 316, cumple EN-795 y resolución 1409 de 2012
•-poste estructural con punto de anclaje certificado para ascenso y descenso seguro a labores de limpieza en los tanques de las unidades hidráulicas, además se podrá usar una línea de vida portátil entre los postes extremos y cubrir todas las unidades hidráulicas. Para usar con yoyo retráctil de 3 vías especial para rescate en espacios confinados. El operario lo pondrá en el poste cada vez que haga las labores de limpieza en el ingreso del tanque y bajará por medio de la escalera. Fabricado en tubo estructural cuadrado de 100 x 50 calibre 3 mm. Pintura epóxica anticorrosiva y acabados en pintura alquídica de exteriores
•Línea de vida autoretráctil de 3 vías para labores de ascenso y descenso seguro, especial para espacios confinados. carcasa termoplástica y cable de acero galvanizado. Equipo especial para espacios confinados cumple con EN-795 y resolución 1409 de 201
•Línea de vida horizontal portátil en cuerda de polyester certificado de 18 metros para conexión entre postes metálicos, incluye argollas de anclaje, absorbedor de energía y tensionador. Los operarios la podrán montar y desmontar dependiendo de las labores que requieran. Certificada para una carga máxima de 5000 lb. Cumple EN-795 y resolución 1409 de 2012
•Suministro de brazo pescante tipo Davit para ascenso y descenso seguro, se podrá usar con el retráctil de 3 vías cotizado anteriormente o el yoyo retráctil de 10 metros. Equipo especial certificado para espacios confinados, fabricado en acero estructural aluminio estructural, cuenta con recubrimientos especiales como cincado y galvanizado
•Poste estructural con punto de anclaje certificado para ascenso y descenso seguro a labores de limpieza en los tanques de las unidades de sedimentación. Para usar con yoyo retráctil de 3 vías especial para rescate en espacios confinados. El operario lo pondrá en el poste cada vez que haga las labores de limpieza en el ingreso del tanque y bajará por medio de la escalera. Fabricado en tubo estructural de 100 x 50 calibre 3 mm con pintura epóxica anticorrosiva y acabados en pintura alquídica de exteriores
•Suministro e instalación de barandas perimetrales normalizadas para zona de filtros convencionales 1 y 2. fabricadas en acero al carbón con pintura epóxica anticorrosiva. Pasamanos hechos en tubo redondo de 1 1/2 pulgada e intermedios en tubo redondo de 1 pulgada, calibre 16. Incluye rodapié en lámina de 1/8 x 10 cm. las barandas tendrán un largo aproximado de 14 metros
•Poste estructural con punto de anclaje certificado para ascenso y descenso seguro a labores de limpieza en los filtros de autolavado. se usa con yoyo retráctil de 3 vías especial para rescate en espacios confinados o yoyo retráctil normal anteriormente cotizado, también puede conectar la línea de vida portátil en cuerda entre dos postes. Fabricado en tubo estructural cuadrado de 100 x 50 calibre 3mm. con pintura epóxica anticorrosiva y acabados en pintura alquídica de exteriores
•Poste estructural con punto de anclaje certificado para ascenso y descenso seguro a labores de limpieza en los tanques de las recamas de desagüe. Para usar con yoyo retráctil de 3 vías especial para rescate en espacios confinados. El operario lo pondrá en el poste cada vez que haga las labores de limpieza en el ingreso de la recamará. Fabricado en tubo estructural rectangular de 100 x 50 calibre 3 mm, con pintura epóxica anticorrosiva y acabados en pintura alquídica de exteriores
•Suministro e instalación de escalera exterior de 7 metros para acceso a tanque Humata, fabricada en acero al carbón con pintura epóxica anticorrosiva. Parales en tubo de acero al carbón cuadrado de 50x50 calibre 14 con pasos en varilla corrugada de 3/4 de pulgada. Incluye pintura epóxica anticorrosiva con acabados en pintura alquídica de exteriores
Estado actual del contrato: En ejecución
Notas.
1. El contrato de consultoría conto con autorización de vigencias futuras por parte de Junta Directiva y COMFIS.
2. La información contractual al detalle puede ser consultada a través de la pagina del http://siaobserva.auditoria.gov.co/</t>
  </si>
  <si>
    <t>Población Estimada  305.000 Aprox
Datos de Suscripciones por servicio a 31 de marzo 2022
Acueducto: 115.273</t>
  </si>
  <si>
    <t xml:space="preserve">Planta de Tratamiento de Agua Potable - Sector Regivit - </t>
  </si>
  <si>
    <t>Rio Quindio, Tributarios del Rio Quindio y Red de dsitribucion del Municipio de Armenia 
Departamento del Quindio</t>
  </si>
  <si>
    <t xml:space="preserve">Se realizaron cotizaciones con laboratorios acreditados disponibles en el mercado para la elaboracion de estudio de mercado y estudios previos </t>
  </si>
  <si>
    <t xml:space="preserve">Población estimada
42.000 Usuarios
Este valor corresponde a habitantes en periodo de diseño de veinticinco (25) años. </t>
  </si>
  <si>
    <t xml:space="preserve">Planta de Tratamiento de Agua Potable - Regivit (Componente de la Obra - Estación de bombeo del agua)
Avenida Bolívar desde la Planta de Tratamiento de Agua Potable hasta la entrada al barrio del Mariela (Componente de la Obra -Línea de Impulsión) 
Vereda San Juan 
Avenida Centenario
(Componente de la Obra -Red de Distribución) </t>
  </si>
  <si>
    <t>Población estimada:
Población en proyección de ocupación 9.000 nuevos usuarios</t>
  </si>
  <si>
    <t>Población Estimada.
El desarrollo de la obra impactara positivamente a todos los habitantes del municipio de Armenia (Aprox. 300.000)</t>
  </si>
  <si>
    <t>Población Estimada.
329 Usuarios</t>
  </si>
  <si>
    <t>Población Estimada.
2000 habitantes</t>
  </si>
  <si>
    <t>Contrato de obra 06 del 2021 
Objeto: ONSTRUCCION, REPOSICIÓN Y OPTIMIZACIÓN DE ESTRUCTURAS HIDRÁULICAS DEL SISTEMA DE ALCANTARILLADO.
Valor final del Contrato: $330,000,000
Avance financiero de la obra total: 0%   (PAGO DE ANTICIPO)
Fecha de Inicio: 16/02/2022
Feche de Finalización: 15/7/2022
Avance físico de toda la obra: 15%</t>
  </si>
  <si>
    <t>Población Estimada.
150 Usuarios</t>
  </si>
  <si>
    <t>Contrato de obra 01 del 2022
Objeto: REPOSICION PARCIAL RED DE ALCANTARILLADO BARRIO VILLA INGLESA, MANZANA D, EN LA CIUDAD DE ARMENIA.
Valor final del Contrato: $295.702.288,59
Avance financiero de la obra total: 0%   (PAGO DE ANTICIPO)
Fecha de Inicio: 01/03/2022
Feche de Finalización: 15/04/2022
Avance físico de toda la obra: 60%</t>
  </si>
  <si>
    <t>Población Estimada. 192 usuarios</t>
  </si>
  <si>
    <t>Contrato de obra 01 del 2022
Objeto: REPOSICIÓN PARCIAL ALCANTARILLADO BARRIO VILLA DE LAS AMERICAS Y REPOSICIÓN PARCIAL ALCANTARILLADO BARRIO LA DIVISA FASE 1
Valor final del Contrato: $445.295.563
Avance financiero de la obra total: 0%   (PAGO DE ANTICIPO)
Fecha de Inicio: 04/03/2022
Feche de Finalización: 18/05/2022
Avance físico de toda la obra: 35%</t>
  </si>
  <si>
    <t>Población Estimada. 494 usuarios</t>
  </si>
  <si>
    <t>Contrato de obra 01 del 2022
Objeto: REPOSICIÓN PARCIAL ALCANTARILLADO BARRIO YULIMA
Valor final del Contrato: $318,147,659,99
Avance financiero de la obra total: 0%   (PAGO DE ANTICIPO)
Fecha de Inicio: 04/03/2022
Feche de Finalización: 03/05/2022
Avance físico de toda la obra: 40%</t>
  </si>
  <si>
    <t>Población Estimada. 773 usuarios</t>
  </si>
  <si>
    <t>Contrato de obra 01 del 2022
Objeto: REPOSICION PARCIAL ALCANTARILLADO BARRIO PUERTO ESPEJO
Valor final del Contrato: $218.389.171
Avance financiero de la obra total: 0%   (PAGO DE ANTICIPO)
Fecha de Inicio: 14/03/2022
Feche de Finalización: 13/04/2022
Avance físico de toda la obra: 40%</t>
  </si>
  <si>
    <t>Población Estimada. 181 usuarios</t>
  </si>
  <si>
    <t>Contrato de obra 01 del 2022
Objeto: RREPOSICIÓN PARCIAL DE ALCANTARILLADO BARRIO VILLA CLAUDIA
Valor final del Contrato: $784,951,735,84
Avance financiero de la obra total: 0%   (PAGO DE ANTICIPO)
Fecha de Inicio: 03/02/2022
Fecha de Finalización: 02/09/2022
Avance físico de toda la obra: 40%</t>
  </si>
  <si>
    <t>Población Estimada. 712 usuarios</t>
  </si>
  <si>
    <t>Contrato de obra 01 del 2022
Objeto: INTERVENTORÍA TÉCNICA, ADMINISTRATIVA, FINANCIERA, CONTABLE, AMBIENTAL, SOCIAL Y JURÍDICA PARA L REPOSICION ALCANTARILLADO BARRIO LA ADIELA EN LAS MANZANAS 17 A LA 26 Y LLEGADA A ALA QUEBRADA LA CRISTALINA EN LA CIUDAD DE ARMENIA FASES 1,2     Y 3
Valor final del Contrato: $191.202.394
Avance financiero de la obra total: 0%   (PAGO DE ANTICIPO)
Fecha de Inicio: 28/02/2022
Fecha de Finalización: 27/10/2022
Avance físico de toda la obra: 30%</t>
  </si>
  <si>
    <t>Contrato de obra 01 del 2022
Objeto: REPOSICION ALCANTARILLADO BARRIO LA ADIELA EN LAS MANZANAS 17 A LA 26 Y LLEGADA A ALA QUEBRADA LA CRISTALINA EN LA CIUDAD DE ARMENIA FASES 1,2     Y 3
Valor final del Contrato: $1.818.514.618,24
Avance financiero de la obra total: 0%   (PAGO DE ANTICIPO)
Fecha de Inicio: 28/02/2022
Feche de Finalización: 27/10/2022
Avance físico de toda la obra: 30%</t>
  </si>
  <si>
    <t>El proceso Gestión Recolección y Transporte de Aguas Residuales, se adelantaron y ejecutaron actividades para la adquisición y/o suministro de los materiales, personal e insumos requeridos para la rehabilitación de redes de alcantarillado.</t>
  </si>
  <si>
    <t>10.000 habitantes aproximadamente</t>
  </si>
  <si>
    <t>Área de influencia:
Barrios: La Mariela, Salvador Allende
Comuna 10
Municipio de Armenia
Departamento del Quindío</t>
  </si>
  <si>
    <t>17.602 habitantes aproximadamente</t>
  </si>
  <si>
    <t>27.602 habitantes aproximadamente</t>
  </si>
  <si>
    <t>Contratos de Prestación de Servicios:
No.193 de 2022 Prestación De Servicios de Apoyo en Topografía para la Unidad de Gestión de Tratamiento de Aguas Residuales
No.102 de 2022 Prestación de Servicios Profesionales de Apoyo en la Unidad de Gestión Tratamiento de Aguas Residuales (GTAR)
No.29 de 2022 Prestación de Servicios Profesionales Especializados de Apoyo a la gestión para la Unidad de Gestión Tratamiento de Aguas Residuales</t>
  </si>
  <si>
    <t>46.848 habitantes aprox</t>
  </si>
  <si>
    <t>Empresas Públicas de Armenia ESP
Municipio de Armenia
Departamento del Quindío</t>
  </si>
  <si>
    <t>De acuerdo a información suministrada por Subgerencia Técnica, se están realizando las gestiones pertinentes con la Administración Municipal, las cuales van en un 40% de avance.</t>
  </si>
  <si>
    <t>Área de influencia 
 PTAR LA Florida 
Predio la Secreta - Arenales
Subgerencia Técnica
Municipio de Armenia
Departamento del Quindío</t>
  </si>
  <si>
    <t xml:space="preserve">Durante la ejecución de la consultoría N° 009 de 2020: Estudios y diseños para los colectores de las quebradas La Florida, San Nicolas y Río Quindío, municipio de Armenia, se identificaron los predios que se afectarán con el trazado del colector La Florida.  La consultoría entregó los estudios de títulos, certificados de tradición y avalúos de cada uno de los predios que se afectarán con la construcción del tramo 1 y 1A del colector La Florida, que va desde el barrio La Mariela hasta el condominio Horeb. Para algunos de estos predios, la consultoría entrego las actas firmadas por los propietarios o poseedores de los predios, donde se autoriza la construcción del colector, mientras se realiza el proceso de compra por parte de Empresas Públicas de Armenia. 
Las actividades de tramites de servidumbre requeridos para adelantar las obras de construcción de los colectores y la PTAR La Florida son lideradas por la Subgerencia Técnica de EPA ESP.
</t>
  </si>
  <si>
    <r>
      <t>Porcentaje de avance físico en la  ejecución de la obra</t>
    </r>
    <r>
      <rPr>
        <u/>
        <sz val="11"/>
        <rFont val="Arial"/>
        <family val="2"/>
      </rPr>
      <t xml:space="preserve"> N° 015 de 2020</t>
    </r>
    <r>
      <rPr>
        <sz val="11"/>
        <rFont val="Arial"/>
        <family val="2"/>
      </rPr>
      <t xml:space="preserve"> " Mantenimiento al enriquecimiento forestal realizado en el predio La Zulia bajo el contrato de obra N° 006 del 2018 con especies forestales protectoras en la cuenca alta del Rio Quindío.</t>
    </r>
  </si>
  <si>
    <r>
      <t xml:space="preserve">Porcentaje de ejecución de la obra 018 </t>
    </r>
    <r>
      <rPr>
        <u/>
        <sz val="11"/>
        <rFont val="Arial"/>
        <family val="2"/>
      </rPr>
      <t>de 2020</t>
    </r>
    <r>
      <rPr>
        <sz val="11"/>
        <rFont val="Arial"/>
        <family val="2"/>
      </rPr>
      <t xml:space="preserve">  "Enriquecimiento forestal en el predio La Estrella de la cuenca alta del Rio Quindío"</t>
    </r>
  </si>
  <si>
    <t>Población estimada
2.486  habitantes</t>
  </si>
  <si>
    <t>Colector quebrada La Montañita
La Lorena, Providencia (parte), Profesionales, Nueva Cecilia (parte)
Comuna 10
Sector Providencia
Municipio de Armenia
Departamento del Quindío</t>
  </si>
  <si>
    <t>Balcones del Edén, bloques de Bosques de Pinares, Bosques de Pinares, Portal de  Pinares, Pinares, Cañasgordas, El Emperador, El Palmar, Génesis, Plan Piloto, La Castilla, Castilla Grande</t>
  </si>
  <si>
    <t>Contratos de Prestación de Servicios:
No.193 de 2022 Prestación De Servicios de Apoyo en Topografía para la Unidad de Gestión de Tratamiento de Aguas Residuales
No.29 de 2022 Prestación de Servicios Profesionales Especializados de Apoyo a la gestión para la Unidad de Gestión Tratamiento de Aguas Residuales</t>
  </si>
  <si>
    <t>En la PTAR no se ha ejecutado actividad alguna, en razón a que los recursos asignados no son suficientes para alcanzar las metas propuestas; actualmente están desde la Alta Dirección buscando oficializar la adición al presupuesto de la PTAR para lograr el objetivo.</t>
  </si>
  <si>
    <t>Población estimada
305.000 Aprox.
Datos de Suscriptores  por servicio a 31 de marzo de 2022.
Acueducto: 115.273</t>
  </si>
  <si>
    <t>En diferentes sectores de la ciudad y area de cobertura de la red de acueducto</t>
  </si>
  <si>
    <t>Se adelantaron y ejecutaron actividades para la adquisición y/o suministro de los materiales, personal e insumos requeridos para la rehabilitación de redes de acueducto, lo que permitieron la atención oportuna de daños y garantizar el mantenimiento del índice de la continuidad del servicio.
Dentro de los procesos contratados se encuentran:
•	Contrato de suministro no. 05 de 2022: suministro de material de rio para las labores de operación y rehabilitación de redes de acueducto y alcantarillado de Empresas Públicas De Armenia E.S.P.	
•	Contrato de compraventa no. 06 de 2022: compra de tapas en material de hierro dúctil de alta resistencia para el sistema de acueducto y alcantarillado de Empresas Públicas De Armenia E.S.P.	
•	Contrato de suministro no. 08 de 2022: suministro de materiales en hd y acero al carbón para la rehabilitación de redes de acueducto y reposición de válvulas e hidrantes de Empresas Públicas De Armenia E.S.P.	
•	Contrato de suministro no. 011 de 2022: suministro de herramientas, dotación de equipos, materiales y elementos de ferretería para el normal desarrollo de las actividades que realiza a diario la empresa, y de materiales para la rehabilitación de redes de acueducto, alcantarillado, reposición de hidrantes y válvulas de Empresas Públicas De Armenia E.S.P. componentes I y II
•	Contrato con clausulado simplificado no. 147 de 2022 compraventa: compra de elementos especiales para la rehabilitación de redes de acueducto sin suspensión de agua de Empresas Públicas De Armenia E.S.P.
•	Contrato de Obra no 010 de 2022: obras de rehabilitación de vías y/o andenes afectados por labores del personal de acueducto, así como la rehabilitación y/o construcción de cámaras o losa tapas de válvulas de Empresas Públicas De Armenia E.S.P.
Nota 1. La información contractual al detalle puede ser consultada a través de la pagina del http://siaobserva.auditoria.gov.co/</t>
  </si>
  <si>
    <t>Toda la población en las áreas de Influencia  donde se encuentran ubicados los colectores instalados actualmente
Colectores Zona Sur – Oriental de la ciudad que conduce sus aguas a la PTAR La Marina: Pinares, Cristales, Aguas Limpias, Santa Rita – Naranjos, Santa Ana, Venus, Interceptor Sur, y Emisario Final.
Otros colectores en operación en la ciudad de Armenia: Lindaraja, Quindos, Armenia, Camelias, Zanjón Hondo, Montañita, Aldana, Paujil y San José.</t>
  </si>
  <si>
    <t>Área de Influencia  donde se encuentran ubicados los colectores instalados actualmente
Colectores Zona Sur – Oriental de la ciudad que conduce sus aguas a la PTAR La Marina: Pinares, Cristales, Aguas Limpias, Santa Rita – Naranjos, Santa Ana, Venus, Interceptor Sur, y Emisario Final.
Otros colectores en operación en la ciudad de Armenia: Lindaraja, Quindos, Armenia, Camelias, Zanjón Hondo, Montañita, Aldana, Paujil y San José.</t>
  </si>
  <si>
    <t>Se realizaron actividades de rehabilitación en los colectores de municipio de Armenia según cronograma de mantenimiento ,  se realizó la contratación del personal operativo (Ingeniero, tecnólogo, oficiales y operarios) para programar y ejecutar la rehabilitación de los componentes del sistema de colectores, interceptores y emisarios finales construidos en la ciudad. 
Nota: Las inversiones correspondientes al suministro de materiales, insumos y al arrendamiento de camioneta, son procesos contractuales que no se supervisan desde GTAR
Nota. 
1..Las evidencias del cumplimiento de la actividad reposan en el proceso responsable de la ejecución del proyecto.</t>
  </si>
  <si>
    <t>Área de prestación del Servicio de Alcantarillado
Proceso Tratamiento de Aguas Residuales 
Municipio de Armenia
Departamento de Quindío</t>
  </si>
  <si>
    <t>1. Sector hidráulico 15: Se efectúa validación y revisión del aislamiento del sector hidráulico, realizando validación de base de datos de usuarios del proceso de Comercial, polígonos hidráulicos y válvulas de suspensión y aislamiento, localización de estaciones de regulación y macro medición, apoyo con el Centro de Control Maestro para determinación de condiciones hidráulicas de los sectores.
Se procede a efectuar reporte del informe de las acciones adelantadas a la Subgerencia Técnica y Sistema de Información Geográfico – SIG.
Actividad realizada: 17 de febrero de 2022
Usuarios beneficiados: 327</t>
  </si>
  <si>
    <t>Mediante oficio GDAP-0133 del 2022-03-28, se solicita al proceso de Gestión Planeación Tecnica la actualización del presupuesto correspondiente a la intervención para el "REFORZAMIENTO ESTRUCTURAL DEL TANQUE DE AGUA POTABLE DE REGIVIT VIEJO DE EMPRESAS PUBLICAS DE ARMENIA E.S.P.”, el cual cuenta con diseños y presupuestos de obra.
Es pertinente mencionar que, una vez se cuente con el presupuesto de obra actualizado, se procedera a gestionar la viabilidad de la ejecucción del proyecto.</t>
  </si>
  <si>
    <t>1. Se ha realizado el mantenimiento mecánico programado de las válvulas reguladoras y macromedidoras en el periodo reportado, incluyendo algunos mantenimientos de tipo correctivo por necesidad del servicio. Para el periodo reportado se han realizado:
*Mantenimientos Preventivos: 360
*Mantenimientos Correctivos y/o Novedades: 40
Total mantenimientos: 400
La evidencia de esta actividad se encuentra diligenciada en las hojas de vida de las válvulas reguladoras y macromedidoras.
2. Se encuentra en ejecucción los siguientes contratos:
• CONTRATO DE SUMINISTRO NO. 09 DE 2022 - SUMINISTRO DE ACCESORIOS Y VALVULA DE MACROMEDICION REQUERIDOS PARA ASISTENCIAS MECÁNICAS Y OPTIMIZACION DE LAS ESTACIONES REGULADORAS Y MACROMEDIDORAS DE EMPRESAS PÚBLICAS DE ARMENIA E.S.P. valor: $ $149.085.515,14
• CONTRATO DE PRESTACION DE SERVICIOS NO. 003 DE 2022 - PRESTACIÓN DE SERVICIOS DE REHABILITACION Y MEJORAMIENTO DE LAS CONDICIONES ACTUALES DEL SISTEMA DE TELEMETRÍA Y CONTROL REMOTO DEL CENTRO DE CONTROL MAESTRO, ESTACIONES DE CONTROL HIDRÁULICO, MACRO MEDICIÓN Y PLANTA DE TRATAMIENTO DE AGUA POTABLE DE EMPRESAS PÚBLICAS ARMENIA E.S.P. Valor: $ 400.000.000
• CONTRATO DE SUMINISTRO NO. 021 DE 2021: ACTUALIZACIÓN SISTEMA DE AUTOMATIZACIÓN Y CONTROL TIPO SCADA NIVEL 3 INCLUYE SOFTWARE Y HARDWARE DEL CENTRO DE CONTROL MAESTRO DE EMPRESAS PÚBLICAS DE ARMENIA E.S.P. Valor: $664.511.965 + adicional: $ 125.647.812,00 = Valor total $ 788.803.298,00. Este contrato cuenta con vigencias futuras ordinarias autorizadas por la Junta Directiva y Aprobadas por el COMFIS
3. Instalación de Macromedidoras en Zonas Subnormales: A la fecha se han realizado actividades de gestión referentes al estudio de los puntos de instalación de las estaciones macromedidoras en zonas subnormales.
4. Las estaciones de macromedicion y regulación de los sectores hidráulicos se encuentran en buen estado operativo.
Notas Generales del Proyecto:
-  En el proceso de Gestión Distribución de Agua Potable, reposa las evidencias de la ejecución de las actividades.
- Estas inversiones contribuyen al cumplimiento de la inversiones establecidas en el Plan de Obras e Inversiones Regulado POIR y el Programa de Uso Eficiente y Ahorro del Agua de Empresas Públicas de Armenia ESP.</t>
  </si>
  <si>
    <t>Para lo transcurrido del presente año se han intervenido el siguiente número de hidrantes en la red de acueducto: 11</t>
  </si>
  <si>
    <t>Para lo transcurrido del presente año se han intervenido el siguiente número de válvulas en la red de acueducto: 31
Notas: 
1. En el proceso de Gestión Distribución de Agua Potable, reposa el archivo de ubicación de los hidrantes y válvulas objeto de reposición y/o instalación durante el 2022.
2. Contratos relacionados con el desarrollo del proyecto: Obra N°10, Suministro N° 008 y 011 de 2022.
3. Estas inversiones contribuyen al cumplimiento de la inversiones establecidas en el Plan de Obras e Inversiones Regulado POIR y el Programa de Uso Eficiente y Ahorro del Agua de Empresas Públicas de Armenia ESP.</t>
  </si>
  <si>
    <t>Durante el periodo reportado el proceso realizó las siguientes actividades para el numeral 4.3.7.1 
1. Existe resolución con especificaciones de compra de medidores
1.1 ya se encuentra actualizado
1.2 ya se realizaron las capacitaciones
2. ya se establecieron las metas</t>
  </si>
  <si>
    <t xml:space="preserve">Para la accion 4.3.7.2 se llevaron a cabo las siguientes actividades 
1. se esta trabajando con el sector piloto 15 se establecio muestra  de 98 usuarios identificados  la caracterizacion se realiza de acuerdo a marca y consumos acumulados en el medidor 
2. se realizo debido proceso con los usuarios (notificacines) 
3. pendiente mes de abril
4. se cuenta con el LCM
5. aplica apartir del segundo trimestre del año 
6. aplica apartir del segundo trimestre del año </t>
  </si>
  <si>
    <t>Para la acción 4.3.7.3 implementacion de protocolo de mantenimiento de la micromedición se tiene lo siguiente: 
1. se realizaron reportes a comercial para generacion de ordenes de instalación
1,.1 se implementará en el segundo trimestre del año y de acuerdo a las suspenciones programadas y reportadas por las areas competentes
 2. Aun no se cuneta con protocolo 
3. se esta adelantando</t>
  </si>
  <si>
    <t>Durante el periodo reportado el proceso llevo a cabo el 75% de las actividades contenidas en la acción  PUEAA 4.3.7.4
1. La actividad  se encuentra ejecutada 
2. esta actividad se ejecutará durante el segundo trimestre del año.
3. esta actividad se encuentra ejecutada a la fecha de corte 
4. Actividad ejecutada</t>
  </si>
  <si>
    <t>Desde el proceso  Gestión Control Pérdidas se adelantaron todas las actividades establecidas en la accion 4.3.7.5.  
1. se realizó verificación del estado de las instalaciones hidraulicas 
2. se llevo a cabo el traslado presupuestal de 
$ 5.000.000  a gestión recursos, para la compra de equipos ahorradores 
3. instalacion de equipos ahorradores (segun necesidad)
4.Análisis mensual del consumo de agua en cada sede de EPA.
se considera un cumplimiento del 25%   debido a que consisten en mantenimientos segun necesidad</t>
  </si>
  <si>
    <t>Durante el primer trimestre del año en curso, se desarrollaron talleres de sensibilización en uso eficiente y ahorro del agua  a las instituciones educativas : del municipio de Armenia . La Cuyabra, Fachada Juan XXIII y Las Colinas. Los talleres se efocaron a los estudiantes de las isntituciones que hacen parte del grupo PRAE . Los temas tratados durante las jornadas fueron: Qué es el agua y su importancia, situacion actual, usos, huella hidrica, Agua virtual,</t>
  </si>
  <si>
    <t>Durante el periodo reportado se han realizado 73 sensibilizaciones las cuales fueron dirigidas tanto a ususarios como funcionarios de la empresa.  Los sectores a los cuales se les ha brindado  las charlas son: Funcionarios EPA, sector comercial, residencial, oficial e industrial; utulizando diferentes herramientas y metodologías que permitieron transmitir el mensaje sobre uso eficiente del recurso hídrico.</t>
  </si>
  <si>
    <t>Laboratorio de Ensayo de Calidad del Agua 
Ubicado en la Planta de Tratamiento de Agua Potable - Sector Regivit
Municipio de Armenia
Departamento del Quindío</t>
  </si>
  <si>
    <t>Se encuentra en la fase contractual (estudio de mercado)</t>
  </si>
  <si>
    <t>este proceso se compone de tres (3) fases y en la programación que se tiene con ONAC, la primera fase se realizará en los meses de junio-julio</t>
  </si>
  <si>
    <t xml:space="preserve">Empresas Públicas de Armenia ESP, presenta otorgamiento de acreditación de la norma ISO/IEC 17025 por el Organismo Nacional de Acreditación de Colombia ONAC en los siguientes parámetros:
1. Alcalinidad
2. Turbiedad
3. Aluminio
4. pH instalaciones fijas
5. pH instalaciones móviles
6. Cloro residual instalaciones fijas
7. Cloro  residual instalaciones móviles
Este indicador es de mantenimiento, toda vez que las acciones o inversiones realizadas son para garantizar el mantenimiento, ampliación y continuidad de los parámetros acreditados por  la ONAC.
Notas:
La información detallada del contrato se puede consultar a través de la pagina https://siaobserva.auditoria.gov.co/guess/cto_ficha_resumen_guess.aspx?idc=6327525&amp;ide=77856c8b-5474-452e-bfac-664c18a08a41
- La acreditación de LECA permite garantizar confiabilidad de los resultados obtenidos en el control de calidad del agua potable con destino  consumo humano. </t>
  </si>
  <si>
    <t>Capacitación realizada virtual - 
Laboratorio de Ensayo de Calidad del Agua 
Ubicado en la Planta de Tratamiento de Agua Potable - Sector Regivit
Municipio de Armenia
Departamento del Quindío</t>
  </si>
  <si>
    <t xml:space="preserve">Se encuentra en la fase contractual (estudio de mercado), adicionalmente se ha realizado las siguientes capacitaciones en este periodo:
</t>
  </si>
  <si>
    <t xml:space="preserve"> Laboratorio de Calibración de Medidores
Ubicado - Sede de Corbones
Empresas Públicas de Armenia ESP
Municipio de Armenia
Departamento del Quindio</t>
  </si>
  <si>
    <t>Se realizó la inscripción de participación del laboratorio en el programa de la vigencia, y se emitieron los Certificados de Disponibilidad Presupuestal y Registro Presupuestal de Compromiso, considerando que como requisito de participación, el pago debía hacerse de manera anticipada.</t>
  </si>
  <si>
    <t>Se realizó el ajuste del estudio previo para contratación a través de invitación pública, actualizando el estudio de mercado correspondiente.</t>
  </si>
  <si>
    <t>Su ejecución está planificada para el segundo semestre, conforme al ciclo de acreditación establecido por el ente acreditador ONAC:</t>
  </si>
  <si>
    <t>El laboratorio tiene vigente su acreditación por cinco años, la cual depende de los resultados de la evaluación anual de seguimiento.</t>
  </si>
  <si>
    <t>Su ejecución esta planificada para el ultimo trimestre del año.</t>
  </si>
  <si>
    <t>A la fecha no se han adelantado actividades para esta línea de proyecto.</t>
  </si>
  <si>
    <t>Se realizó informe sobre la situación actual del terreno adjunto a la infraestructura.</t>
  </si>
  <si>
    <t>A la fecha, la entidad desarrolla Contrato de obra No. 010 de 2019, que tiene por objeto: “Rehabilitación de la bocatoma, compuertas desarenador y tanque de succión, mejoramiento estructural e instalación de válvula anticipadora de golpe de ariete y puesta en marcha de la estación de bombeo Chaguala”, por un valor de $ 189.080.701.
Se han ejecutado las siguientes actividades:
- REHABILITACIÓN Y/O MEJORAMIENTO BOCATOMA.
- REHABILITACIÓN COMPONENTES DESARENADOR
- REHABILITACIÓN COMPONENTES ESTACIÓN DE BOMBEO
Porcentaje de avance físico a la fecha del 80%.
El contrato en mención fue objeto de cambio de supervisión, la cual quedó a cargo de la Subgerencia de Aguas a partir del 16 de junio de 2020, debido a que es un tema operativo de la entidad en su componente de acueducto, el supervisor es el Ing. Luis Alberto Vélez.</t>
  </si>
  <si>
    <t>Empresas Públicas de Armenia ESP, cuenta con los equipos y el personal para realizar las atenciones de los eventos presentados con relación a la prestación de los servicios públicos, es necesario informar que los equipos y el personal en algunas magnitudes de tipo de evento puede superar su capacidad de respuesta. Debido a la ola invernal presentada en el primer semestre sel año, sea podido realizar la atención oportuna de los eventos tanto en el servicio de acueducto como en el servicio de alcantarillado, la empresa cuenta con una programación para realizar la atención las 24 horas del día, los 7 días de la semana.
Nota: este es un indicador de mantenimiento, toda vez que desde las subgerencias, se realizan constantemente las acciones correspondientes a las actividades programadas para la atención de contingencias. Donde el 25% corresponde a un 100% en el trimestre del cumplimiento de las actividades. siento un indicador acumulativo</t>
  </si>
  <si>
    <t>Predio La Zulia
Vereda El Roble
propiedad del municipio de Armenia
Municipio de Salento
Departamento del Quindío</t>
  </si>
  <si>
    <t>Predio La Estrella
Vereda Camino Nacional
propiedad del municipio de Armenia
Municipio de Salento
Departamento del Quindío</t>
  </si>
  <si>
    <t>Municipio de Salento 
Municipio de Armenia
Departamento del Quindío</t>
  </si>
  <si>
    <t>Hasta el momento se incluido modelación de la calidad del agua a los siguientes sectores 1, 2, 302, 4, 5, 6, 8, 902, 14, 16, 17, 18, 19, 21, 24, 25, 27, 101, 102, 103, 111, 112, 121, 131 y 702
Para el desarrollo de las tareas relacionadas con la actividad se suscribieron y ejecutaron los siguientes contratos:
- Clausulado Simplificado N° 076 de 2022, cuyo objeto: Prestación de servicios profesionales de apoyo a la gestión para desarrollar actividades requeridas en la parametrización de variables y ajuste de resultados de la modelación hidráulica de la red matriz de distribución y/o sectores hidráulicos del municipio de Armenia, por un valor de $ 12.124.000.
La Información contractual general puede ser consultado a través de https://siaobserva.auditoria.gov.co
Las evidencias del desarrollo de las actividades reposan en la Oficina donde se desarrolla la actividad.</t>
  </si>
  <si>
    <t>Partes interesadas internas
20 Procesos de Gestión
Partes Interesadas Externas
Entes de Control
Municipio de Armenia</t>
  </si>
  <si>
    <t>Empresas Públicas de Armenia ESP
Municipio de Armenia
Departamento Quindío</t>
  </si>
  <si>
    <t>De acuerdo a las 121 metas de MIPG para la vigencia 2022; el cumplimiento para el primer trimestre del año en curso se tiene un cumplimiento preliminar del 80% . El avance del Plan de Acción MIPG permite el cumplimiento de requisitos Legales, Normativos y Reglamentarios.</t>
  </si>
  <si>
    <t>Área de prestación de los servicios de Acueducto, Alcantarillado y Aseo - Municipio de Armenia
Empresa Publicas de Armenia ESP
Municipio de Armenia</t>
  </si>
  <si>
    <t>Una vez realizado el dianóstico EMPRESAS PÚBLICAS DE ARMENIA E.S.P obtuvo un porcentaje del 97.54 % en el resultado total del DiagnosticaRSE, ubicándose en una Etapa de ESTADO IDEAL, lo que significa que implementa estrategias e indicadores que le
permiten sostener y crecer sus prácticas en Responsabilidad Social involucrando sus diversas áreas de interés. El 22 de febrero del año 2022 FENALCO hizo entrega del certificado en Responsabilidad Social.</t>
  </si>
  <si>
    <t>La auditoria de recertificación se inicia el día 21 de abril del año en curso por parte del ente certificador ICONTEC</t>
  </si>
  <si>
    <t>Estan programadas para el II semestre del año 2022</t>
  </si>
  <si>
    <t>82
personas sensibilizadas</t>
  </si>
  <si>
    <t>Comunas: 2, 4, 5, 7, 10</t>
  </si>
  <si>
    <t>Se tiene programado realizar 20 actividades de sensibilizaciòn en temas de separacion en la fuente y aprovechamiento de residuos sòlidos, dirigidas a usuarios del servicio de aseo, en el 1 trimestre del año 2022 se realizaron las siguientes:
1. Institucion Educativa Ciudadela Cuyabra ( 19 asistentes)
2.  Edificio Terra ( 3 asistentes )
3. Torre Versalles ( 5 asistentes)
4. Conjunto Residencial Brisas del Bosque ( 7  asistentes)
5. Conjunto Residencial Reserva de la Sabana ( 5 asistentes )
6. Institucion Educativa Ciudadela del Sur Sede la Fachada (26 asistentes)
7. Comerciantes Centro Comercial de Cielos Abiertos ( 17 asistentes)</t>
  </si>
  <si>
    <t>Personal interno EPA ESP
 vinculado al servicio de Aseo</t>
  </si>
  <si>
    <t xml:space="preserve">Nueva base de aseo en el lote El Tesorito propiedad de EPA
Base actual de la carrera 17 con calle 25
Sector de la Aldea
Municipio de Armenia
Departamento del Quindío
</t>
  </si>
  <si>
    <t>Personal interno EPA ESP
 vinculado al proceso</t>
  </si>
  <si>
    <t>Predio El Jardín, Vereda San Juán de 
Carolina; Municipio de Salento.            
Predio Denominado Finca La Playita, Vereda Chagualá; Municipio de 
Salento.                                                      
Departamento del Quindío</t>
  </si>
  <si>
    <t>Planta de Tratamiento de Agua Potable y Tanque de Distribución de Agua Potable ubicada en la Av. Bolivar con Calle 39 Norte
Municipio de Armenia
Departamento del Quindío</t>
  </si>
  <si>
    <t>Personal interno de EPA ESP 
Personal Externo</t>
  </si>
  <si>
    <t>Sede Social y Deportiva de Empresas 
Públicas de Armenia ESP ubicada en el
Corregimiento El Caimo municipio de Armenia.
Departamento del Quindio</t>
  </si>
  <si>
    <t>Empresas Publicas de Armenia Esp
Municipio de Armenia
Departamento del Quindio</t>
  </si>
  <si>
    <t xml:space="preserve">Actividades de gestión correspondientes a adecuaciones locativas:
Adecuaciones locativas en la oficina de Asistente de Gerencia.
Adecuaciones locativas oficina Dirección Financiamiento
Adecuaciones locativas Oficina social.
Adecuaciones locativas Gerencia General
Adecuaciones locativas oficina Asistente de Gerencia
Arreglos hidráulicos y sanitarios sede Cam, tanque 6, sede Corbones, Sede Aseo
Arreglos eléctricos en la Sede Administrativa Cam,  Sede Archivo Central, Sede Corbones, Tanque 5. Tanque 6, Ptap, Tanque regivit. 
</t>
  </si>
  <si>
    <t>Todo el  Personal de planta y contratistas</t>
  </si>
  <si>
    <t>A la fecha se ha logrado un avance del 25% de las actividades planificadas para dar cumplimiento  de los requisitos de norma ISO 45001</t>
  </si>
  <si>
    <t xml:space="preserve">Se dio inicio con la primera fase de la auditoria, y esta planificada para continuar en el mes de abril y mayo </t>
  </si>
  <si>
    <t>De 126 actividades programadas en el Plan de de Seguridad y Salud en el trabajo se realizaron 28 actividades del 01 de enero al 30 de marzo, con un cumplimiento del 22%</t>
  </si>
  <si>
    <t>De 14 actividades programadas en el Plan de Bienestar e Incentivos  se realizaron 2 actividades del 01 de enero al 30 de marzo,   con un avance de cumplimiento de 14,28% 
Se cuentan con registros fotográficos, encuesta de satisfacción de la actividad y listados de asistencia, los cuales reposan en el archivo de gestión talento humano</t>
  </si>
  <si>
    <t>De 148 capacitaciones programadas se realizaron 32 capacitaciones del 01 de enero al 30 de marzo con un avance de cumplimiento del 20,94% ,Se cuentan con registros fotográficos, encuesta de satisfacción de la actividad y listados de asistencia, los cuales reposan en el archivo de gestión talento humano</t>
  </si>
  <si>
    <t>Del 01 de enero al 30 de marzo, ingresaron dos  funcionarios nuevos y 220 contratistas contratistas al SIGEP, cumpliendo con la meta del trimestre</t>
  </si>
  <si>
    <t>Del 01 de enero al 30 de marzo se tiene un avance del 25% con un informe  de seguimiento a hojas de vida de los funcionarios de EPA ESP., en el SIGEP</t>
  </si>
  <si>
    <t>Del 01 de enero al 30 de marzo se tiene un avance del 25% con un informe  de seguimiento a  las actividades de inducción y reinducción.</t>
  </si>
  <si>
    <t>Partes interesadas internas
Población Estimada: 
656 Personas
Personal de planta,  contratistas, Pasantes</t>
  </si>
  <si>
    <t>Sede de Empresas Publicas de Armenia- CAM Piso 5
Municipio de Armenia</t>
  </si>
  <si>
    <t>La Dirección TIC realizo las siguientes actividades de Gestión:
1. Establecer Linea base Integral de la EPA en Gobierno Digital y Seguridad Digital.
2. Diagnostico FURAG Seguridad Digital.
3. Diagnostico FURAG Gobierno Digital.
4. Diseño de Ruta de Madurez digital de la EPA.
5. Diseño y habilitación de Iniciativa Datos Abiertos (Plan, procedimiento, instrumentos, politica)
6. Diseño de estructura de gestión de proveedores TI.</t>
  </si>
  <si>
    <t>Operarios, Conductores, Personal de Planta y Contratistas de EPA ESP y comunidad en general.</t>
  </si>
  <si>
    <t>Se tiene previsto para el tercer trimestre de la vigencia 2022, iniciar el proceso de contratación de la persona natural o jurídica idónea para realizar la actualización del Plan Estratégico de Seguridad Vial.</t>
  </si>
  <si>
    <t>Para el primer trimestre se logra cumplir con todas las actividades programadas en la implementación del Plan Estratégico de Seguridad Vial. Las mismas incluyen: Capacitaciones, Inspecciones y Mantenimiento de Activos. Campañas de cultura y educación vial.</t>
  </si>
  <si>
    <t>Sedes de EPA ESP
Municipio de Armenia</t>
  </si>
  <si>
    <t>La Dirección TIC dando cumplimiento a los planes estratégicos desarrollo las siguientes actividades:
1.  Se cuenta con el sistema de Firewall perimetral propio, y servicio de soporte por parte de la casa matriz y representado por empresas del sector.  
2. Se cuenta con el servicio y soporte del Antivirus de 300 licencias. 
3. Se cuenta con el servicio y soporte y mantenimiento del software Financiero.
4. Se cuentacon el servicio y soporte, actualización y mantenimiento a distancia de nueve (9) sistemas de información que apoyan la modernización de la entidad en el marco de la estrategia gobierno en línea, el programa cero papel, el sistema de gestión de la calidad, mantenimiento de equipos y vehículos, atención de PQR, proveedores, ventanilla única virtual, app móvil de PQR y  con plena integración a la intranet de la entidad, así como servicios de alquiler de servidores virtuales, hosting y computación en la nube,  asistencia técnica y capacitación a usuarios finales."
5. Se cuenta con el servicio y soporte del aplicativo del sistema Comercial EPA ESP.
6. Se renueva la adquisición de las licencias Google APPs for work (Correos institucionales) de las cuales 10 cuentan con privilegios de poder grabar las reuniones.
7. Se cuenta con el soporte y el apoyo para  la gestión de la seguridad física y lógica del data center y los equipos alojados en él.
8. Se cuenta con  el servicio  de radios porque es de vital importancia para el funcionamiento de la entidad, ya que contamos con un servicio de comunicación interna entre las sedes, la subgerencia de Aseo, subgerencia de aguas y la subgerencia técnica, dicho servicio es necesario para las labores de campo, mantenimientos, recolección y aseo, el reporte de los daños que se generan en la ciudad.
9. Se cuenta con el servicio y soporte especializado de internet que se encontraba con un canal dedicado 150 MB, para las diferentes sedes de Empresas Públicas de Armenia ESP.
10. Se cuenta con el servicio de alquiler de plataforma como servicio en la nube para plataforma de datacenter del sistema comercial de EPA ESP.</t>
  </si>
  <si>
    <t xml:space="preserve">Partes interesadas:
Interna:
Laboratorio de Ensayo de Calidad del Agua - Subgerencia Tecnica.
Externa:
Entes de Control </t>
  </si>
  <si>
    <t>Laboratorio de Ensayo de Calidad del Agua, Ubicado en la Planta de Tratamiento de Agua Potable de EPA ESP., - Sector Regivit - Norte de la Ciudad de Armenia
Empresas Públicas de Armenia ESP Municipio de Armenia</t>
  </si>
  <si>
    <t>Contrato Prestación de Servicios No 25 de 2021
Objeto: Reingeniería al modulo LECA de la intraepa para el laboratorio de ensayo de calidad del agua  y el desarrollo de un sistema de información web para la sistematización del proceso de reporte de ensayos de la caracterización del agua para Empresas Publicas de Armenia ESP.
Valor: $80.000.000, de los cuales $ 45.000.000 se registran al presupuesto 2021 y el restante de recursos, se registraran en la vigencia 2022, teniendo en cuenta la autorización de vigencias futuras. 
Fecha de Inicio: 2021/08/31
Fecha de Finalización: 2022/5/30
Estado: en Ejecución
Consulte la informacion relacionada con el contrato a traves de https://siaobserva.auditoria.gov.co/cto_resumen.aspx?idc=5961150
Nota. El contrato cuenta con vigencias futuras ordinarias para la vigencia 2022 aprobadas por la Junta Directiva y el COMFIS a través del Acuerdo N° 014, el cual puede ser consultado en https://www.epa.gov.co/contratacion/actos-administrativos/8805-acuerdo-014</t>
  </si>
  <si>
    <t>Sedes de Empresas Públicas de Armenia ESP.</t>
  </si>
  <si>
    <t xml:space="preserve">* Contrato de compraventa No 04 de 2022
Objeto: RENOVACIÓN DERECHO DE USO DE LICENCIAS DE GOOGLE WORKSPACE PARA EMPRESAS PÚBLICAS DE ARMENIA ESP.
Valor: $ 46,080,000
Fecha de Inicio: 2022/2/01
Fecha de Finalización segun acta de inicio: 2022/2/01
</t>
  </si>
  <si>
    <t>Población Estimada  305.000 Aprox
Datos de Suscripciones por servicio a 31 de marzo 2022
Acueducto: 115.273</t>
  </si>
  <si>
    <t>Sector de la Carrera 14 entre la calle 17N a Calle 4N, sentido Norte - Sur</t>
  </si>
  <si>
    <t>Sector de la Carrera 14 entre la calle 23N a Calle 27N, sentido Norte - Sur</t>
  </si>
  <si>
    <t>Soporte del Avance Físico: Bitácora de obra, registros fotográficos. Ejecución de obra 1%. 
Valor Inicial del contrato: $1.404.044.306,53
Soporte del Avance Financiero: A la fecha EPA E.S.P.  ha realizado el pago correspondiente al valor del anticipo (40%) para la ejecución de la obra. Actualmente, el contrato se encuentra en ejecución.
Valor del Anticipo: $561.617.722,61
Observación: Es pertinente mencionar que, el valor del anticipo y la retención por garantía se realizará sobre las actas. 
Metros lineales de tubería contratados:
Suministro e instalación Tubería PVC UM RDE 21 D=18": 630 ml
Total contratados: 630 ml
El tiempo de ejecución inicial: 5 meses
Estado: En ejecución.
Responsable de la Información: Jorge Enrique Vargas Jaramillo - Supervisor</t>
  </si>
  <si>
    <t>Mediante actividades de  Gestión realizadas por parte del personal adscrito al proceso de Gestión de Recursos se logro la expedición de acuerdo a las solicitudes de los diferentes procesos de 348  constancias de planes de compras  en el formato (Constancia Plan Anual de Adquisiciones GR-R-047) por un valor aproximado de $25.830.372.687,45
El proceso cuenta con un resumen de constancias de plan de compras de acuedo a lo establecido en el Plan Anual de Adquisiciones vigencia 2022</t>
  </si>
  <si>
    <t xml:space="preserve">Durante el periodo reportado se han recibido, revisado, ubicado e integrado al
inventario general 205 cajas que contienen 1.909 carpetas, 60 cajas libros.
Los inventarios documentales consolidados, actualizados, se encuentran
publicados en la Intranet Link Gestión Documental – Inventarios Documentales
para la consulta de los procesos.
Mediante los contratos con Clausulado Simplificado Prestación de Servicios
114 y 237 de 2022; se da apoyo para dar continuidad a la organización,
actualización y digitalización de los inventarios documentales del Archivo
Central.
 A 31 de diciembre de 2021 se contaba con 610 planos organizados e
inventariados. Durante el trimestre se ingresaron 553 planos más para un
total de 1.163; desde 1954 a 2018.
 Durante el periodo se inicia con la verificación de la información del Centro
de la Documentación desde 1945, durante el periodo se ingresaron 700 a la
base de datos.
 Durante el periodo se revisaron los archivos digitales y se actualizó el
inventario único documental de 2.489 de Resoluciones de Gerencia y de
vacaciones desde 1969 a 1976.
Durante el trimestre se revisaron y organizaron los inventarios y
transferencias documentales de:
 Gestión Planeación Técnica código 910, años 2018 y 2019 para un total de
33 cajas revisadas y 198 carpetas.
 Dirección de Planeación Corporativa código 300, años 2015 a 2020 para un
total de 12 cajas y 177 carpetas.
 Laboratorio Calibración de Medidores código 950, años 2019 y 2020; cajas
revisadas 04 para un total de 36 carpetas.
 Gestión Control Perdidas código 920, año 2020 para un total de 22 cajas y
181 carpetas.
 Gerencia General – Gestión Social código 200; años 2019 a 2020 para un
total de 03 cajas y 19 carpetas. Se actualizó.
 Dirección de Financiamiento código 600 años 2018 – 2017, se revisan 16
cajas de para un total de y 128 carpetas; se organizaron 65 cajas libros.
 Dirección Jurídica y Secretaria General con código 500, años 2003 a 2019,
se reubicaron 48 carpetas de demandas en las cajas correspondientes.
 Gestión de Recursos código 1020 años 2018 a 2021 para un total de 24
cajas y 303 carpetas.
Los procesos pueden en la Intranet consultar:
 Sistema Beesoft la contratación de 2012 a 2018; las nóminas desde 1978
hasta 2007; Actas Junta Directiva desde 1952 a 2007; Resoluciones de
Gerencia desde 1944 hasta el 2000.
 En la Intranet Link Gestión Documental, se encuentra el Link Documentos
Digitalizados, en el cual se está realizando la publicación de la contratación
desde 2011 a 2019, la publicación incluye metadatos.
A 31 de diciembre de 2021 se cuenta con 3.374 publicaciones +
documentos publicados durante el trimestre 175 = total publicaciones 3,549
Durante el periodo se publicaron 75 contratos los cuales contienen 430
tomos.
Se revisó y actualizo los pdf y el Inventario documental de las Resoluciones
de Gerencia y de vacaciones desde 1944 hasta 1976. Para un total de
12.215 archivos revisados.
</t>
  </si>
  <si>
    <t xml:space="preserve"> Desde el perímetro urbano norte hasta la Universidad Antonio Nariño, incluyendo el corredor urbano aledaño a la Autopista del Café, la proyección de la carrera 13 (antigua vía del ferrocarril) y la vía que comunica el Colegio Los Ángeles con la avenida Centenario y la carrera 13. y en el área urbana aledaña al sistema de alcantarillado de aguas residuales de la Avenida Centenario entre el Conjunto El Molino hasta el límite con el municipio de Salento. Igualmente el sector correspondiente al sector la Española (Toledo Campestre) desde la iglesia Shalom
Comuna 10
Municipio de Armenia
Departamento del Quindío</t>
  </si>
  <si>
    <t xml:space="preserve">
Carrera 19 Calle 27 Centro Cultural y Turístico La Estación
(Antigua Estación del Ferrocarril )
Comuna 5
Municipio de Armenia
Departamento del Quindío</t>
  </si>
  <si>
    <t>Área de Prestación del Servicio de Alcantarillado
Municipio de Armenia
Departamento del Quindío</t>
  </si>
  <si>
    <t>Planta de Tratamiento de Agua Potable - Sector Regivit - 
Municipio de Armenia
Departamento del Quindío</t>
  </si>
  <si>
    <t xml:space="preserve">Se tiene programado actualizar presupuesto para el segundo semestre de 2022, teniendo en cuenta la finalización del Contrato de Obra N°008/2022 con el fin de no impactar negativamente la continuidad y cantidad en la prestación del servicio </t>
  </si>
  <si>
    <t xml:space="preserve">Se plantea realizar la gestión de asignación de recursos  para el segundo semestre de 2022, teniendo en cuenta la finalización del Contrato de Obra N°008/2022 con el fin de no impactar negativamente la continuidad y cantidad en la prestación del servicio </t>
  </si>
  <si>
    <t xml:space="preserve"> Barrio Popular carrera 25 y carrera 27A- Asentamiento Milagro de Dios 
El Talud ubicado sobre la parte lateral izquierda de la vía ubicada en la calle 31 carrera 26.
Comuna 4
Municipio de Armenia
Departamento del Quindío</t>
  </si>
  <si>
    <t>Construcción - Calle 33 y la reposición de la red sobre la carrera 18, carrera 17 y descole.
Barrio Santafé
Comuna 4
Municipio de Armenia
Departamento del Quindío</t>
  </si>
  <si>
    <t>Población del Área de influencia donde se están realizando las obras de construcción de redes de alcantarillado</t>
  </si>
  <si>
    <t>Área de influencia donde se están realizando las obras de construcción de redes de alcantarillado en el Municipio de Armenia</t>
  </si>
  <si>
    <t>En el momento se encuentran en ejecución dos contratos de prestación de servicios 093 y 240 como apoyo a las actividades de supervisión de obras, también se realiza la ejecución de interventoría al proyecto construcción alcantarillado pluvial en el Barrio Popular para mitigación por inundación del barrio Milagro de Dios el cual cuenta con un avance del 15%.</t>
  </si>
  <si>
    <t>Área de influencia:
Barrios: Corbones, Tigreros, Las Mercedes Centro, Jubileo, Centenario, Las Américas, Villa Jardín, La Irlanda, Monteblanco, Urb Los Andes, La Patria
Comuna 10
Municipio de Armenia
Departamento del Quindío</t>
  </si>
  <si>
    <t>El Contrato de obra No. 009 de 2022 "Construcción colector Zanjón Hondo entrega quebrada Hojas Anchas fase 1" presenta la siguiente trazabilidad: 
Valor inicial: $ 1.603.496.574,42
Fecha de inicio: febrero 10 de 2022
Duración: 4 meses
Fecha de suspensión No. 1: marzo 3 de 2022
Fecha de suspensión No. 2: marzo 23 de 2022
Fecha de reinicio: abril 4 de 2022
Fecha de Terminación Actual: Julio 12 de 2022
Esta obra cuenta con interventoría externa por medio del contrato de consultoría No. 001 de 2022 que tiene por objeto "Interventoría técnica, administrativa, financiera, contable, ambiental, social y jurídica para la construcción colector Zanjón Hondo entrega quebrada Hojas Anchas fase 1"
Valor inicial: $ 161.106.755
Fecha de inicio: febrero 10 de 2022
Duración: 5 meses
Fecha de suspensión No. 1: marzo 3 de 2022
Fecha de suspensión No. 2: marzo 23 de 2022
Fecha de reinicio: abril 4 de 2022
Fecha de Terminación Actual: Agosto 12 de 2022</t>
  </si>
  <si>
    <t>Área de influencia:
Barrios: La Mariela, Salvador Allende, Barrios: Corbones, Tigreros, Las Mercedes Centro, Jubileo, Centenario, Las Américas, Villa Jardín, La Irlanda, Monteblanco, Urb Los Andes, La Patria
Comuna 10
Municipio de Armenia
Departamento del Quindío</t>
  </si>
  <si>
    <t>Población del Área de influencia donde se están realizando las obras de construcción de colectores, interceptores y emisarios finales</t>
  </si>
  <si>
    <t>Bocatoma Ubicada en el Sector de Boquia . Municipio de Salento Quindío</t>
  </si>
  <si>
    <t>Barrio Villa Inglesa Manzana D
Comuna 8
Municipio de Armenia
Departamento del Quindío</t>
  </si>
  <si>
    <t>Barrio Villa Yulima
Comuna 9
Municipio de Armenia
Departamento del Quindío</t>
  </si>
  <si>
    <t>Barrio Puerto Espejo
Comuna 2
Municipio de Armenia
Departamento del Quindío</t>
  </si>
  <si>
    <t>Barrio Villa Claudia
Comuna 2
Municipio de Armenia
Departamento del Quindío</t>
  </si>
  <si>
    <t>Población estimada
45.000
Barrios:
Plan Piloto, Simón Bolívar, Cañas Gordas, El Emperador, Pinares, Bosques de Pinares, Portal de Pinares, Castilla, Castilla Grande, Guaduales del La Villa, Villa del Centenario, La Linda, Isabela, Los Naranjos, Tres Esquinas, Veracruz, La Virginia, Santa Rita, Puerto Espejo y el Poblado, entre otros.
Comunas 1 y 2</t>
  </si>
  <si>
    <t xml:space="preserve">Personal operativo de Empresas Públicas de Armenia ESP y Visitantes </t>
  </si>
  <si>
    <t>Área de Prestación del Servicio de Alcantarillado
Municipio de Armenia
Departamento del Quindío</t>
  </si>
  <si>
    <t>Población estimada
300.000 Aprox. 
Datos de Suscriptores  por servicio a 31 de Marzo  de 2022
Alcantarillado: 113.229</t>
  </si>
  <si>
    <t>PTAR La Marina
Comuna 1
Municipio de Armenia
Departamento del Quindío</t>
  </si>
  <si>
    <t>SIG EPA - Ubicado en las instalaciones de EPA ESP en Tanque Corbones
Municipio de Armenia
Departamento del Quindío</t>
  </si>
  <si>
    <t>Partes internas:
Subgerencias, Direcciones, Proceso de Gestión 
Las actividades del SIG benefician a todos los  usuarios de los servicios prestados por EPA ESP.</t>
  </si>
  <si>
    <t xml:space="preserve">
Las actividades del SIG benefician a todos los  usuarios de los servicios prestados por EPA ESP.</t>
  </si>
  <si>
    <t>Partes internas:
Subgerencias, Direcciones, Procesos de Gestión 
 Las actividades del SIG benefician a todos los  usuarios de los servicios prestados por EPA ESP.</t>
  </si>
  <si>
    <t>A 31 de marzo de 2022, se han realizado las actividades de digitalización, corrección y actualización del catastro de redes de acueducto existentes en el SIG; dentro de las cuales se resaltan:   Digitalización de los contratos e ingreso de información de campo  al SIG, cambios, ajustes y/o actualizaciones en la información de los componentes del sistema de acueducto, validación de sectores hidráulicos, topología de las redes de acueducto, verificación que la información digitalizada, validación de la información  de planos récord, actualización de la cobertura de Contratos EPA del plano de población para el área SIG de la EPA.,entre otras. 
Nota. Contrato de prestación de servicios N° 119 de 2022</t>
  </si>
  <si>
    <t>A 31 de marzo de 2022, se realizaron las actividades de digitalización, corrección y actualización del catastro de redes de alcantarillado existentes en el SIG. ; dentro de las cuales se resaltan:  Digitalización de los contratos e ingreso de información de campo  al SIG, cambios, ajustes y/o actualizaciones en la información de los componentes del sistema de alcantarillado verificación que la información digitalizada, validación de la información  de planos récord, actualización de la cobertura de Contratos EPA del plano de población para el área SIG de la EPA, entre otras.
Nota. Contrato de prestación de servicios N° 137 de 2022</t>
  </si>
  <si>
    <t>A 31 de marzo de 2022, se realizaron las actividades de digitalización, corrección y actualización del catastro del servicio de aseo en el SIG de Empresas Públicas de Armenia ESP, dentro de las cuales se resaltan:
Nota. Contrato de prestación de servicios N° 234 de 2022</t>
  </si>
  <si>
    <t>El número de matrículas que se encuentran amarradas al plano cartográfico correspondientes al  NPN (Número Predial Nacional), son 67.210 matrículas a marzo 31 de 2022.</t>
  </si>
  <si>
    <t>A 31 de marzo de 2022, se han realizado las actividades de digitalización, corrección y actualización del plano cartográfico con respecto a su numero predial nacional y matriculas de los usuarios de los servicios prestados por EPA ESP en el SIG; dentro de las cuales se destacan:
Digitalización de los nuevos polígonos correspondientes a predios como resultado del desenglobe de su ficha catastral,  
Actualización del plano cartográfico con respecto a las matriculas de los nuevos usuarios de los servicios prestados por EPA ESP,  Depuración de matriculas, entre otras.
Nota. Contrato de prestación de servicios N° 130 y 136 de 2022</t>
  </si>
  <si>
    <t>Área de Prestación del Servicio de Acueducto
Las actividades de ajuste y calibración se realizan Subgerencia Técnica . Sede Corbones
Municipio de Armenia
Departamento del Quindío</t>
  </si>
  <si>
    <t>Población estimada
1.308 Aprox.
Datos de Suscriptores  impactados por la actividad a 31 de marzo de 2022.
Acueducto: 327</t>
  </si>
  <si>
    <t>Sector de los barrios el Modelo, Corbones, Granada, Niagara, Palmas del Modelo
Municipio de Armenia
Departamento del Quindío</t>
  </si>
  <si>
    <t>Datos de Suscriptores  por servicio a 31 de marzo de 2022.
Acueducto: 115.273</t>
  </si>
  <si>
    <t>Población impactada aproximada
5514</t>
  </si>
  <si>
    <t>Municipio de Armenia
Departamento del Quindío</t>
  </si>
  <si>
    <t>Población impactada aproximada
1500</t>
  </si>
  <si>
    <t>Población estimada
46.848 Habitantes</t>
  </si>
  <si>
    <t>Quebrada La Florida
Quebrada San Nicolas 
Quebrada Rio Quindío 
Comuna 10-7
Municipio de Armenia
Departamento del Quindío</t>
  </si>
  <si>
    <t>Área de prestación de los servicios de Acueducto, Alcantarillado y Aseo 
Municipio de Armenia
Departamento del Quindío</t>
  </si>
  <si>
    <t>Población estimada
305.000 Aprox.
Datos de Suscriptores  por servicio a 31 de marzo de 2022.
Acueducto: 115.273
Alcantarillado: : 113.229</t>
  </si>
  <si>
    <t>En el período comprendido entre el 01 de Enero y al 31 de marzo de 2022 han sido radicados para revisión 8 proyectos hidrosanitarios, el proceso de revisión de proyectos hidrosanitarios ha realizado un total 37 visitas técnicas a estos proyectos y a los que estaban pendientes en vigencias pasadas que se encontraban en un proceso de subsanación de observaciones previas; hay que tener en cuenta que algunos proyectos requieren de varias visitas dependiendo de si quedan observaciones por subsanar, por esta razón se realizaron más visitas que los proyectos que ingresaron.
Adicional dadas las observaciones por revisión de proyectos hidrosanitarios se revisaron nuevamente lo proyectos dada la no aceptabilidad inicial por lo tanto se han generado en el periodo de 1 de enero al 31 de marzo 23 conceptos de aceptabilidad o no aceptabilidad por parte de la revisión de proyectos hidrosanitarios, conllevando en una totalidad de 31 revisiones a proyectos hidrosanitarios radicados ya sea por ser nuevos o conllevar observaciones previas.</t>
  </si>
  <si>
    <t>Desde el 01 de enero hasta el 31 de marzo de 2022 se identificaron proyectos que no han radicado la información competente para la revisión de proyectos hidrosanitarios, adicionalmente el personal adscrito al área de proyectos hidrosanitarios control urbano se realizaron 413 visitas, logrando un gran acercamiento para proceder a la creación de nuevas matrículas.
Es importante resaltar que la diferencia dada entre los 98 proyectos identificados y los 25 que han sido acercados por parte el usuario a la radicación de proyectos hidrosanitarios se han visto tramitados por legalización de conexión fraudulenta, motivo por el cual no se ve reflejado en el presente importe dado que dicho trámite es realizado y supervisado por la Dirección Comercial a través del documento controlado DC-R-009.</t>
  </si>
  <si>
    <t>Suscriptores del Servicios de Aseo
a 31 de marzo de 2022: 121.313</t>
  </si>
  <si>
    <t>Habitantes de los conjuntos residenciales donde se ubicaran los contenedores</t>
  </si>
  <si>
    <t>Unidades del Servicios de Aseo
a 31 de marzo de 2022: 121.313</t>
  </si>
  <si>
    <t>Área de influencia donde se están realizando las obras de construcción de colectores, interceptores y emisarios finales en el Municipio de Armenia Quindío</t>
  </si>
  <si>
    <t>1.Se suscribió el Contrato de Obra No 22 de 2021 el cual tiene por objeto "Reposición de los tubos de recolección y placas paralelas  en las unidades de  desarenadores primarios en el sector de captación de Empresas Públicas de Armenia E.S.P, ubicada en  Boquía en el Municipio de Salento  FASE II". 
Valor del contrato: $3,246,643,015, de los cuales $ 1.597.708.912,97 se registra en el presupuesto 2021 y el restante en el 2022.
Soporte del Avance Físico: Bitácora de obra, registro fotográficos. Ejecución de obra  60%. 
Fecha de inicio: 29/12/2022
Tiempo de ejecución: 7 meses
Valor del Anticipo: $1.298.657.206
Acta parcial N.1:  $425.146.139.79
Acta parcial N.2: $569.650.395.60
Acta Parcial N.3: $520,902,893,15
Soporte del Avance Financiero: A la fecha EPA E.S.P.  ha realizado el pago correspondiente al valor del anticipo (40%) para la ejecución de la obra. Actualmente, el contrato se encuentra en ejecución con un 47 %
Observación: Es pertinente mencionar que, el valor del anticipo y la retención por garantía se realizará sobre las actas. 
 Se han ejecutado al momento las siguientes actividades: 
SUMINISTRO E INSTALACIÓN
- Suministro, armado e instalación de módulos de sedimentación acelerada de alta tasa en material Poliestireno y/o similar con alta resistencia al impacto, flujo directo. H=1.04m, Hexágono de 6x6cm, con protección contra rayos UV. Calibre 60, inclinación 70 grados. Color negro, Desarenador N0 3: 107 M2- Desarenador N0 4: 107 M2
- Suministro e instalación Soporte en canal U de 4" con protección anticorrosiva en PFVR , Desarenador N0 3: 105 ML-Desarenador N0 4: 105 ML
- Suministro e instalación de canaletas recolectoras en PFVR de espesor 6 mm con las dimensiones 0.30 m*0.25 m*1 m. Incluye tornillería, soportes y transporte, Desarenador N0 3: 110 ML.
Desarenador N0 4: 110 ML
-Dados de nivelación en concreto simple 25cm*20cm*11cm (300PSI), Desarenador N0 3: 30 UND-Desarenador N0 4: 30 UND.
-Emboquillado canaleta recolectora con concreto simple y mortero impermeabilizado de alta resistencia, Desarenador N0 3: 5 UND-Desarenador N0 4: 5 UND.  
DESMONTE Y RETIRO 
- Desmonte, retiro y disposición final de placas inclinadas existentes de AC en sitio certificado.  Incluye transporte, Desarenador N0 3: 360 UND-Desarenador N0 4: 360 UND-Desarenador N0 5: 88 UND.
- Desmonte, retiro y disposición final de tubería de recolección existente en AC. Incluye transporte, Desarenador N0 3: 110 ML-Desarenador N0 4: 110 ML- Desarenador N0 5:110 ML
LIMPIEZA Y PINTURA -
- Preparación de superficie Sandblasting SP10 (granallado con abrasivo ) SSPC-SP10/NACE WAB-2, Desarenador N0 3: 351 M2-Desarenador N0 4: 351 M2
- Aplicación pintura autoimprimante epóxido especificada para agua potable. Incluye equipo de aplicación, pintura para eliminación y prevención de materia orgánica y impermeabilizante para muros. Desarenador N0 4: 351 M2Desarenador N0 4: 351 M2.
- Limpieza mediante hidrolavado para retiro de arena sobrante en los muros, Desarenador N0 3: 351M2 -Desarenador N0 4: 351M2.  
OBRAS ADICIONALES EN DESARENADORES 
-Suministro e instalación de pasarela para maniobrabilidad en lámina alfajor con barandas, 9,60M2.
-Suministro e instalación de mortero de alta resistencia, 19,62 M2. 
Notas.
- La información contractual al detalle puede ser consultada a través de la pagina del http://siaobserva.auditoria.gov.co/
El contrato de Obra tienen autorización de vigencias futuras aprobadas por la Junta Directiva 
Estado actual del contrato: En ejecución</t>
  </si>
  <si>
    <t>Bocatoma Ubicada en el Sector de Boquia . Municipio de Salento. Quindío</t>
  </si>
  <si>
    <t xml:space="preserve">1. Se suscribió Contrato de Obra N°08/2022 el cual tiene por objeto "Reposición de la tubería de aducción entre la captación y los desarenadores primarios, protección de la aducción en el sector de la bocatoma antigua y adecuación estructural de derivación las águilas"
Valor del contrato: $1.211.262.657, Para este producto corresponde un valor de $ 839.201.463,51
Fecha de inicio:18/02/2022
Tiempo de ejecución: 5 meses
Valor del Anticipo: $484.505.062,80, Para este producto corresponde un valor de $ 335.680.585,46 
Soporte del Avance Físico: Bitácora de obra, registro fotográficos. Ejecución de obra  15%. 
Soporte del Avance Financiero: A la fecha EPA E.S.P.  ha realizado el pago correspondiente al valor del anticipo (40%) para la ejecución de la obra. Actualmente, el contrato se encuentra en ejecución.
Observación: Es pertinente mencionar que, el valor del anticipo y la retención por garantía se realizará sobre las actas. 
SECTOR ADUCCIÓN: Localización y replanteo, construcción de campamento, Excavación mecánica 2 - 4 m, Instalación de valla informativa, Instalación Tubería 32 ", Instalación de Sub Bse granular, Retiro de Material Sobrante, Instalación de Cama de triturado, Cerramiento.
2.Esta obra cuenta con una interventoría externa a través del Contrato de Consultoría N°002/2022 Objeto: "Interventoría Técnica, Administrativa, Financiera, Contable, Ambiental, Social Y Jurídica, Para La Reposición De La Tubería De Aducción Entre La Captación Y Los Desarenadores Primarios, Protección De La Aducción En El Sector De La Bocatoma Antigua Y Adecuación Estructural De Derivación Las Águilas"
Valor del contrato:$144.441.771
Fecha de inicio: 18/02/2022
Tiempo de ejecución: 6 meses
Valor de anticipo: $57.776.708,40 (40%)
Estado actual del contrato: En ejecución					</t>
  </si>
  <si>
    <t>Mediante oficio GCT-028 del 18 de marzo del 2022 , se solicita a Planeación Corporativa el ajuste de metas e indicadores de proyectos de inversión con efectos en el Plan de Acción Estratégico 2021, con el fin de incluir la adquisición de un medidor de flujo, el cual se encuentra en etapa precontractual.</t>
  </si>
  <si>
    <t>Planta de Tratamiento de Agua Potable - Sector Regivit - 
Municipio de Armenia
Departamento del Quindío</t>
  </si>
  <si>
    <t>Contrato de obra 012 del 2021 
Objeto: CONSTRUCCION Y REPOSICION PARCIAL ALCANTARILLADO BARRIO SANTA FE.
Valor final del Contrato: $2.468.561.297
Avance financiero de la obra total:90%   (pendiente de liquidación)
Fecha de Inicio: 2021/09/06
Feche de Finalización: 2022/04/05
Avance físico de toda la obra: 100%</t>
  </si>
  <si>
    <t>Barrio Villa de las Américas
Comuna 6
Barrio La Divisa
Comuna 8
Municipio de Armenia
Departamento del Quindío</t>
  </si>
  <si>
    <t>Barrio La Adíela
Manzana 17 a la 26 y llegada a la Quebrada La Cristalina
Comuna 3
Municipio de Armenia
Departamento del Quindío</t>
  </si>
  <si>
    <t>15.000 habitantes Aproximadamente</t>
  </si>
  <si>
    <t xml:space="preserve">De acuerdo a información suministrada por Subgerencia Técnica, el trámite de servidumbres para el proyecto de reposición del colector cristales tiene un 80% de avance, donde se han realizado todas las actividades de acuerdo con la ley 1742, las cuales son: identificación del predio, identificación catastral, notificación de oferta económica, declaratoria de utilidad pública y registro de declaratoria de utilidad pública. Actualmente este proyecto cuentan con declaratoria de utilidad pública. </t>
  </si>
  <si>
    <t>EL desarrollo de las actividades del proyecto, permitirán impactar a la población de 45.000 habitantes aproximadamente.</t>
  </si>
  <si>
    <t>PTAR La Marina
Ubicada en la Comuna 1
Municipio de Armenia
Quindío</t>
  </si>
  <si>
    <t>Bocatoma Ubicada en el Sector de Boquia . Municipio de Salento, Quindío.</t>
  </si>
  <si>
    <t>Línea de Aducción ubicada entre Boquia  Salento y  Armenia Q</t>
  </si>
  <si>
    <t xml:space="preserve">1. Se suscribió Contrato de Obra N°008/2022 el cual tiene por objeto "Reposición de la tubería de aducción entre la captación y los desarenadores primarios, protección de la aducción en el sector de la bocatoma antigua y adecuación estructural de derivación las águilas"
Valor del contrato: $1.211,262,657,  Para este producto corresponde un valor $372.061.193
Fecha de inicio: 18/02/2022
Tiempo de ejecución: 5 meses
Valor del Anticipo: $484.505,062,80 Para este producto corresponde un valor $ 148.824.477,20
Soporte del Avance Físico: Bitácora de obra, registro fotográficos. Ejecución de obra  15%. 
Soporte del Avance Financiero: A la fecha EPA E.S.P.  ha realizado el pago correspondiente al valor del anticipo (40%) para la ejecución de la obra. Actualmente, el contrato se encuentra en ejecución.
Observación: Es pertinente mencionar que, el valor del anticipo y la retención por garantía se realizará sobre las actas. 
SECTOR BOCATOMA ANTIGUA								
Localización y Replanteo, Instalación cama de triturado, Figurado de acero, Fundida de cuerpo de cámara C10, Instalación de Tubería 24.
SECTOR LAS AGUILAS								
Adecuación de acceso a zona a intervenir, Trasiego de material	
2.Esta obra cuenta con una interventoría externa a través del Contrato de Consultoría N°002/2022 Objeto: "Interventoría Técnica, Administrativa, Financiera, Contable, Ambiental, Social Y Jurídica, Para La Reposición De La Tubería De Aducción Entre La Captación Y Los Desarenadores Primarios, Protección De La Aducción En El Sector De La Bocatoma Antigua Y Adecuación Estructural De Derivación Las Águilas"
Valor del contrato:$144.441.771
Fecha de inicio: 18/02/2022
Tiempo de ejecución: 6 meses
Valor de anticipo: $57.776.708,40 (40%)
Estado actual del contrato: En ejecución
								</t>
  </si>
  <si>
    <t>Línea de Aducción ubicada entre Boquia  Salento y  Armenia</t>
  </si>
  <si>
    <r>
      <t xml:space="preserve">1. Se suscribió </t>
    </r>
    <r>
      <rPr>
        <b/>
        <sz val="11"/>
        <rFont val="Arial"/>
        <family val="2"/>
      </rPr>
      <t>Contrato de Semestre e Instalación N°01/2022</t>
    </r>
    <r>
      <rPr>
        <sz val="11"/>
        <rFont val="Arial"/>
        <family val="2"/>
      </rPr>
      <t xml:space="preserve"> el cual tiene por </t>
    </r>
    <r>
      <rPr>
        <b/>
        <sz val="11"/>
        <rFont val="Arial"/>
        <family val="2"/>
      </rPr>
      <t xml:space="preserve">objeto </t>
    </r>
    <r>
      <rPr>
        <sz val="11"/>
        <rFont val="Arial"/>
        <family val="2"/>
      </rPr>
      <t xml:space="preserve">" suministro e instalación de la integración de variables de Bocatoma de Empresas Públicas de Armenia al Centro de Control Maestro"
</t>
    </r>
    <r>
      <rPr>
        <b/>
        <sz val="11"/>
        <rFont val="Arial"/>
        <family val="2"/>
      </rPr>
      <t>Valor del Contrato</t>
    </r>
    <r>
      <rPr>
        <sz val="11"/>
        <rFont val="Arial"/>
        <family val="2"/>
      </rPr>
      <t xml:space="preserve">:$ 195.063.420
</t>
    </r>
    <r>
      <rPr>
        <b/>
        <sz val="11"/>
        <rFont val="Arial"/>
        <family val="2"/>
      </rPr>
      <t>Fecha de Inicio:</t>
    </r>
    <r>
      <rPr>
        <sz val="11"/>
        <rFont val="Arial"/>
        <family val="2"/>
      </rPr>
      <t xml:space="preserve"> 26/01/2022
</t>
    </r>
    <r>
      <rPr>
        <b/>
        <sz val="11"/>
        <rFont val="Arial"/>
        <family val="2"/>
      </rPr>
      <t xml:space="preserve">Tiempo de ejecución: </t>
    </r>
    <r>
      <rPr>
        <sz val="11"/>
        <rFont val="Arial"/>
        <family val="2"/>
      </rPr>
      <t xml:space="preserve">4 meses
</t>
    </r>
    <r>
      <rPr>
        <b/>
        <sz val="11"/>
        <rFont val="Arial"/>
        <family val="2"/>
      </rPr>
      <t>Valor pago anticipado:</t>
    </r>
    <r>
      <rPr>
        <sz val="11"/>
        <rFont val="Arial"/>
        <family val="2"/>
      </rPr>
      <t xml:space="preserve"> $97.531.710 corresponde al 50%
</t>
    </r>
    <r>
      <rPr>
        <b/>
        <sz val="11"/>
        <rFont val="Arial"/>
        <family val="2"/>
      </rPr>
      <t>Soporte de Avance Físico</t>
    </r>
    <r>
      <rPr>
        <sz val="11"/>
        <rFont val="Arial"/>
        <family val="2"/>
      </rPr>
      <t xml:space="preserve">: 63%
</t>
    </r>
    <r>
      <rPr>
        <b/>
        <sz val="11"/>
        <rFont val="Arial"/>
        <family val="2"/>
      </rPr>
      <t>Soporte del Avance Financiero:</t>
    </r>
    <r>
      <rPr>
        <sz val="11"/>
        <rFont val="Arial"/>
        <family val="2"/>
      </rPr>
      <t xml:space="preserve"> 0%
Al momento se han ejecutado las siguientes actividades
Módulo PLC para lectura de señales entrada bocatoma y salida bocatoma
Sistema de comunicación inalámbrica para integración señales en entrada bocatoma
Switch de comunicación de 5 puertos de cobre para recibir señales de bocatoma
Sensor para rangos bajos de turbidez (0,001 - 4000 NTU) en aplicaciones de agua limpia (potable, agua de proceso). Con cable 20 m Conformidad con norma ISO 7027. Válido para todas las aplicaciones en planta de aguas.
Estado actual del contrato: En ejecución
2. Se están elaborando estudios previos para dar inicio a etapa precontractual del mantenimiento al pluviómetro</t>
    </r>
  </si>
  <si>
    <t>Se tiene proyectado realizar las actividades después de haber realizado la inspección de túneles de la aducción bocatoma planta de tratamiento de agua potable con el fin de obtener un diagnostico general del estado de cada uno</t>
  </si>
  <si>
    <t>Se suscribió el Contrato  Suministro e Instalación No  028 de 2021,  que tiene por objeto:  " Suministro e instalación de los  elementos móviles y fijos para dar cumplimiento a la resolución 1409 de 2012 en trabajos de alturas que aplican en el proceso de gestión captación y tratamiento de EPA ESP".
Valor del contrato: $279,363,210, de los cuales $ 210,584,780 aproximadamente se invertirán en PTAP
Valor del Contrato: $ 279.3636.210 Para este producto corresponde un valor $105.082.232,5 para el año 2022
Fecha de Inicio: 23/12/2021
Tiempo de ejecución: 2 meses
Valor de anticipo: $139.681.605 
Acta parcial N°1: $ 160.901.685
Acta de Suspensión N°1: 22/02/17 por un termino de 20 días
Acta de Suspensión N°2: 22/03/09 por un termino de 41 días
Afecta de reinicio N°1: 29/03/2022
Fecha de terminación ampliada: 3/04/2022
Soporte de Avance Físico: 80%
Soporte de Avance Financiero: 58%
Observación: Es pertinente mencionar que, el valor del anticipo y la retención por garantía se realizará sobre las actas. 
•Poste estructural con punto de anclaje certificado en acero inoxidable para ascenso y descenso seguro a labores de limpieza en los tanques, el poste tendrá un largo de 70 cm y estará fabricado en tubo estructural de 100 X 50 calibre 3 mm. Se usará un yoyo retráctil de 3 vías que funciona como equipo de rescate. El operario lo pondrá en el poste cada vez que haga las labores
•Línea de vida auto retráctil de 10 metros en carcasa termoplástica con cable de acero inoxidable 316. Se usará cuando se requiera realizar un descenso seguro al tanque. Cumple EN-795 y resolución 1409 de 2012
•-Freno deslizador para línea de vida vertical, es compatible con las líneas de vida del anterior ítem. Fabricado en acero inoxidable 316, cumple EN-795 y resolución 1409 de 2012
•-poste estructural con punto de anclaje certificado para ascenso y descenso seguro a labores de limpieza en los tanques de las unidades hidráulicas, además se podrá usar una línea de vida portátil entre los postes extremos y cubrir todas las unidades hidráulicas. Para usar con yoyo retráctil de 3 vías especial para rescate en espacios confinados. El operario lo pondrá en el poste cada vez que haga las labores de limpieza en el ingreso del tanque y bajará por medio de la escalera. Fabricado en tubo estructural cuadrado de 100 x 50 calibre 3 mm. Pintura epóxica anticorrosiva y acabados en pintura alquídica de exteriores
•Línea de vida autoretráctil de 3 vías para labores de ascenso y descenso seguro, especial para espacios confinados. carcasa termoplástica y cable de acero galvanizado. Equipo especial para espacios confinados cumple con EN-795 y resolución 1409 de 201
•Línea de vida horizontal portátil en cuerda de polyester certificado de 18 metros para conexión entre postes metálicos, incluye argollas de anclaje, absorbedor de energía y tensionado. Los operarios la podrán montar y desmontar dependiendo de las labores que requieran. Certificada para una carga máxima de 5000 lb. Cumple EN-795 y resolución 1409 de 2012
•Suministro de brazo pescante tipo Davit para ascenso y descenso seguro, se podrá usar con el retráctil de 3 vías cotizado anteriormente o el yoyo retráctil de 10 metros. Equipo especial certificado para espacios confinados, fabricado en acero estructural aluminio estructural, cuenta con recubrimientos especiales como cincado y galvanizado
•Poste estructural con punto de anclaje certificado para ascenso y descenso seguro a labores de limpieza en los tanques de las unidades de sedimentación. Para usar con yoyo retráctil de 3 vías especial para rescate en espacios confinados. El operario lo pondrá en el poste cada vez que haga las labores de limpieza en el ingreso del tanque y bajará por medio de la escalera. Fabricado en tubo estructural de 100 x 50 calibre 3 mm con pintura epóxica anticorrosiva y acabados en pintura alquídica de exteriores
•Suministro e instalación de barandas perimetrales normalizadas para zona de filtros convencionales 1 y 2. fabricadas en acero al carbón con pintura epóxica anticorrosiva. Pasamanos hechos en tubo redondo de 1 1/2 pulgada e intermedios en tubo redondo de 1 pulgada, calibre 16. Incluye rodapié en lámina de 1/8 x 10 cm. las barandas tendrán un largo aproximado de 14 metros
•Poste estructural con punto de anclaje certificado para ascenso y descenso seguro a labores de limpieza en los filtros de autolavado. se usa con yoyo retráctil de 3 vías especial para rescate en espacios confinados o yoyo retráctil normal anteriormente cotizado, también puede conectar la línea de vida portátil en cuerda entre dos postes. Fabricado en tubo estructural cuadrado de 100 x 50 calibre 3mm. con pintura epóxica anticorrosiva y acabados en pintura alquídica de exteriores
•Poste estructural con punto de anclaje certificado para ascenso y descenso seguro a labores de limpieza en los tanques de las recamas de desagüe. Para usar con yoyo retráctil de 3 vías especial para rescate en espacios confinados. El operario lo pondrá en el poste cada vez que haga las labores de limpieza en el ingreso de la recamará. Fabricado en tubo estructural rectangular de 100 x 50 calibre 3 mm, con pintura epóxica anticorrosiva y acabados en pintura alquídica de exteriores
•Suministro e instalación de escalera exterior de 7 metros para acceso a tanque Humata, fabricada en acero al carbón con pintura epóxica anticorrosiva. Parales en tubo de acero al carbón cuadrado de 50x50 calibre 14 con pasos en varilla corrugada de 3/4 de pulgada. Incluye pintura epóxica anticorrosiva con acabados en pintura alquídica de exteriores
Estado actual del contrato: En ejecución
Notas.
1. El contrato de consultoría conto con autorización de vigencias futuras por parte de Junta Directiva y COMFIS.
2. La información contractual al detalle puede ser consultada a través de la pagina del http://siaobserva.auditoria.gov.co/</t>
  </si>
  <si>
    <t xml:space="preserve">Se realizaron cotizaciones para la elaboración de estudio de mercado y respectivos estudios previos </t>
  </si>
  <si>
    <t>En diferentes sectores de la ciudad y área de cobertura de la red de acueducto</t>
  </si>
  <si>
    <t>Se efectuó la reparación de 87 daños en la red de distribución de acueducto y una atención mayor a 1.100 solicitudes de los usuarios del servicio de acueducto por medio de la Línea de Atención al Usuario 116.
Nota: Este indicador es de mantenimiento; por lo tanto, se registra un 25% en el trimestre frente un total del 100% anual. 
Notas. 
1.Las evidencias del cumplimiento de la actividad reposan en el proceso responsable de la ejecución del proyecto.
2. Estas inversiones contribuyen al cumplimiento de la inversiones establecidas en el Plan de Obras e Inversiones Regulado POIR (Estándares de calidad del servicio - Continuidad) y el Programa de Uso Eficiente y Ahorro del Agua.</t>
  </si>
  <si>
    <t>A 31 de Marzo  de 2022, se presentaron 239 necesidades de rehabilitación de redes de alcantarillado, atención con video y limpieza de redes con equipo de succión presión de las cuales se atendieron 180 y las demás están en tramite.</t>
  </si>
  <si>
    <t>A 31 de Marzo de 2022, se han realizado las siguientes actividades para avanzar en los estudios y diseños requeridos para el desarrollo de los servicios:
Visitas preliminares de campo, solicitud de información de catastro (SIG), solicitud de información de usuarios actuales y solicitudes de disponibilidades de servicio, visita con topografía, realización de diseño, dibujo, presupuesto, especificaciones técnicas, socialización, entre otros.
Anexo: Estudios y diseños realizados y en proceso.</t>
  </si>
  <si>
    <t>Área de Prestación del servicio de Aseo
Municipio de Armenia
Departamento del Quindío</t>
  </si>
  <si>
    <t>A 31 de marzo de 2021 no se ha ejecutado la actividad, toda es que se tiene prevista para un trimestre posterior.</t>
  </si>
  <si>
    <t>Se ejecuto contrato de compraventa # 1 de 2022, mediante el cual se adquirieron cinco (5) contenedores metálicos de 3 yardas cubicas por valor de $ 39,850,000. Dicho contrato tuvo fecha de inicio 28 de enero de 2022 y el acta final tiene fecha del 22 de marzo de 2022.</t>
  </si>
  <si>
    <t>Se ejecuto contrato de compraventa # 1 de 2022, mediante el cual se adquirieron diez (10) carros metálicos por valor de $ 39,850,000. Dicho contrato tuvo fecha de inicio 28 de enero de 2022 y el acta final tiene fecha del 22 de marzo de 2022.</t>
  </si>
  <si>
    <t>Area de prestación del servicio de Acueducto
Municipio de Armenia
Departamento del Quindio</t>
  </si>
  <si>
    <t>82 Personas</t>
  </si>
  <si>
    <t>447 Personas</t>
  </si>
  <si>
    <t>comunas 3 y 2 
Barrrios las colinas y fachada
Municipio de Armenia
Departamento del Quindio</t>
  </si>
  <si>
    <t>Municipio de Armenia
Departamento del Quindio</t>
  </si>
  <si>
    <t>No hay avance en el informe debido a que no ha salido el proceso contractual con laboratorio externo para los analisis del agua</t>
  </si>
  <si>
    <t>Empresas Públicas de Armenia 
Municipio de Armenia
Departamento del Quindio</t>
  </si>
  <si>
    <t>Direcciones, Subgerencias, Lideres de Proceso y Oficinas de Empresas Públicas de Armenia ESP con responsabilidades en el Plan Anticorrupción.
El Informe de Seguimiento es consolidado en la Dirección de Control Gestión ubicado en el Piso 5 CAM. 
Las visitas de Seguimiento para la recopilación de evidencias se realizaron en las diferentes sedes de la Entidad.
Municipio de Armenia
Departamento Quindío</t>
  </si>
  <si>
    <t>Empresas Publicas de Armenia ESP
Municipio de Armenia
Departamento Quindío</t>
  </si>
  <si>
    <t xml:space="preserve">
Sede Abedules - Archivo Central
Empresas Publicas de Armenia ESP
Municipio de Armenia
Departamento Quindío</t>
  </si>
  <si>
    <t>Partes Interesadas internas
20 Procesos de Gestión 
Trabajadores Oficiales, Empleados Públicos, Aprendices, Pasantes  y 
contratistas</t>
  </si>
  <si>
    <t>1. Se tiene proyectado la publicación de 2 mensajes mensuales (cumplimiento del 25%)
En el primer trimestre se han publicado 7 Mensajes con enfoque a la Prevención mediante actividades de gestión  enfocadas a :
• Proyección de Planes de Mejoramiento
• Objetivos del MIPG
• Tableros de Control - Cuadro de mandos
• Indicadores
• 2 Administración del Riesgo
• Sistema de Seguridad y Salud en el Trabajo
2. Se tienen proyectado realizar una acción enfocada a la mejora de la competencia del personal de la Dirección Control de  Gestión  en el cuarto trimestre del año. (Cumplimiento 0%)</t>
  </si>
  <si>
    <t>Partes interesadas internas
20 Procesos de Gestión
Partes Interesadas Externas
Entes de Control
Suscriptores de los servicios</t>
  </si>
  <si>
    <t xml:space="preserve">Se suscribe contrato clausulado No. 195/2022, objeto prestación de servicios de apoyo a la gestión del sistema de gestión ambiental implementado en EPA ESP.
Valor contratado: $9,120,000
Valor Ejecutado: $4.560.000
Se sucribió contrato clausulado No. 157/2022 objeto: prestar los servicios requeridos para realizar auditoría de seguimiento a los sistemas de gestión integrados ISO 9001:2015, ISO 14001:2015 y auditoría de otorgamiento de la ISO 45001:2015.
</t>
  </si>
  <si>
    <t>24%</t>
  </si>
  <si>
    <t>Valor contratado: $47.872.444
Valor aportado por SGA $7.458.315,48.
Valor Ejecutado: $0.0
De la planificación anual del SGA se ha cumplido con el 23,68% que corresponde a Elaboración, revisión y ajuste de documentación, formulación de programas ambientales, indicadores de gestión, auditoría, capacitación en manejo seguro de sustancias químicas, inspecciones ambientales y de emergencias ambientales.</t>
  </si>
  <si>
    <t>20 Procesos de Gestión
Empresa Publicas de Armenia ESP
Municipio de Armenia
Departamento del Quindío</t>
  </si>
  <si>
    <t>Los Avisos se ubican en el área de Prestación del Servicio Público de Aseo
La Adquisición se realiza a través de la Subgerencia de Aseo
Empresas Públicas de Armenia ESP
Municipio de Armenia
Departamento del Quindío</t>
  </si>
  <si>
    <t>Estación de Bombeo ubicada en la margen derecha del río Quindío en la Vereda Chaguala
Municipio de Calarcá
Departamento del Quindío</t>
  </si>
  <si>
    <t>Área de prestación de los servicios de Acueducto, Alcantarillado y Aseo - 
Municipio de Armenia
Departamento del Quindío</t>
  </si>
  <si>
    <t>Todas las comunas  y el área rural donde se presenten los servicios de EPA ESP</t>
  </si>
  <si>
    <t>Las estrategias del plan de comunicaciones están divididas en 5 metas relacionadas con la contratación de medios de comunicación, la publicación de información a través de boletines de prensa, videos informativos, y redes sociales.  
El cumplimiento de estas metas se encuentra en el 49,2%,</t>
  </si>
  <si>
    <t xml:space="preserve">FORTALECIMIENTO INTERNO:  Se continua con la estrategia interna a partir de la campaña Estratetia redes sociales, que busca fortalecer el sentido de pertenencia tanto del usuario como el personal de la entidad.   se apoya a los diferentes procesos en campaña de fortalecimieto interno y se continua con el manejo de las fechas ambientales y cumpleaños.  El cumplimiento de estas metas se encuentra en el 49.2 %,
FORTALECIMIENTO EXTERNO:  La  comunicación externa está definida en 7  metas (campaña de cutura ciudadana, ejecución del pla de medios, campañas de uso de bienes públicos,videos periodísticos, y carteleras digitales),a la fecha el cumplimiento de estas metas se tiene en un 12%
</t>
  </si>
  <si>
    <t>A partir del programa EPA En la Comuna y todos para la calle (Alcaldía de Armenia),  se viene haceindo presencia en todas las comunas, apoyando desde esta direccion la entidad.</t>
  </si>
  <si>
    <t>Plan Operativo Anual de Inversiones 2022</t>
  </si>
  <si>
    <t>Enero</t>
  </si>
  <si>
    <t>Febrero</t>
  </si>
  <si>
    <t>Marzo</t>
  </si>
  <si>
    <t>Total?</t>
  </si>
  <si>
    <t>Línea Estratégica</t>
  </si>
  <si>
    <t>Sector</t>
  </si>
  <si>
    <t xml:space="preserve">Programa </t>
  </si>
  <si>
    <t>Valor Inversión
(Por programa)</t>
  </si>
  <si>
    <t>Subprograma</t>
  </si>
  <si>
    <t>Valor Inversión
(Por subprograma)</t>
  </si>
  <si>
    <t>Línea de  Proyecto</t>
  </si>
  <si>
    <t>Valor Inversión
(Por Línea de Proyecto)</t>
  </si>
  <si>
    <t>Proyecto</t>
  </si>
  <si>
    <t>Valor Inversión
(Por proyecto)</t>
  </si>
  <si>
    <t>Inversión por Servicio</t>
  </si>
  <si>
    <t>Acueducto</t>
  </si>
  <si>
    <t>Alcantarillado</t>
  </si>
  <si>
    <t>Aseo</t>
  </si>
  <si>
    <t>Procesos Estratégicos y de Soporte</t>
  </si>
  <si>
    <t>Expansión de infraestructura  de servicios públicos</t>
  </si>
  <si>
    <t>Dp</t>
  </si>
  <si>
    <t>Rg</t>
  </si>
  <si>
    <t>Oblig</t>
  </si>
  <si>
    <t>||</t>
  </si>
  <si>
    <t>Expansión de los componentes del sistema de Alcantarillado</t>
  </si>
  <si>
    <t>Expansión de los componentes del sistema de colectores, interceptores y emisarios finales</t>
  </si>
  <si>
    <t xml:space="preserve">Implementación de Sistemas de Tratamiento de Aguas Residuales </t>
  </si>
  <si>
    <t>Reposición u optimización de infraestructura de servicios públicos</t>
  </si>
  <si>
    <t>Reposición u optimización de los componentes del  Sistema de captación, aducción y tratamiento.</t>
  </si>
  <si>
    <t>Reposición u optimización de los componentes del sistema de distribución de agua potable</t>
  </si>
  <si>
    <t>Reposición u optimización  de los componentes del sistema de Alcantarillado</t>
  </si>
  <si>
    <t>Reposición u optimización de los componentes del sistema de colectores, interceptores y emisarios finales</t>
  </si>
  <si>
    <t>Reposición u optimización de componentes del Sistema de Tratamiento de Aguas Residuales</t>
  </si>
  <si>
    <t>Reposición u optimización  de los componentes del Sistema de Tratamiento de Aguas Residuales</t>
  </si>
  <si>
    <t>Rehabilitación y/o
mejoramiento de infraestructura  de servicios públicos</t>
  </si>
  <si>
    <t>Rehabilitación y/o mejoramiento de los componentes del sistema de captación, aducción y  tratamiento de agua</t>
  </si>
  <si>
    <t>Rehabilitación y/o mejoramiento de los componentes del sistema de Alcantarillado</t>
  </si>
  <si>
    <t>Rehabilitación y/o mejoramiento de los componentes del sistema colectores, interceptores y emisarios finales</t>
  </si>
  <si>
    <t>Rehabilitación y/o mejoramiento de los componentes del Sistema de Tratamiento de Aguas Residuales</t>
  </si>
  <si>
    <t>Contingencia y gestión del riesgo  de servicios públicos</t>
  </si>
  <si>
    <t>Atención a Contingencias</t>
  </si>
  <si>
    <t>Planeación técnica para el desarrollo de los servicios públicos</t>
  </si>
  <si>
    <t>Sistema de Información Geográfico - SIG</t>
  </si>
  <si>
    <t>Modelación hidráulica de los sistemas de Acueducto y Alcantarillado</t>
  </si>
  <si>
    <t xml:space="preserve">Ingeniería de detalle para el desarrollo de los servicios </t>
  </si>
  <si>
    <t>Fortalecimiento técnico y operativo para el desarrollo de los servicios de Acueducto, Alcantarillado y Aseo</t>
  </si>
  <si>
    <t>Subtotal 
Programa. Infraestructura de servicios públicos pa´TODOS</t>
  </si>
  <si>
    <t>INFRAESTRUCTURA NATURAL: "Armenia Capital Verde"</t>
  </si>
  <si>
    <t>Gestión Integral del recurso hídrico responsabilidad de TODOS</t>
  </si>
  <si>
    <t>Uso Eficiente y Ahorro del Agua</t>
  </si>
  <si>
    <t xml:space="preserve">Conservación, recuperación y mantenimiento de cuencas abastecedoras </t>
  </si>
  <si>
    <t>Agua No Contabilizada (PANC)</t>
  </si>
  <si>
    <t>Ampliación, mejoramiento y optimización del sistema control Hidráulico, macromedición y telemetría.</t>
  </si>
  <si>
    <t>Ampliación y/o reposición de hidrantes y válvulas</t>
  </si>
  <si>
    <t>Expansión de la Micromedición efectiva</t>
  </si>
  <si>
    <t>Racionalización del consumo interno</t>
  </si>
  <si>
    <t>Monitoreo y Control de la Calidad del Agua</t>
  </si>
  <si>
    <t>Subtotal 
Programa. Gestión Integral del recurso hídrico responsabilidad de TODOS</t>
  </si>
  <si>
    <t>INSTITUCIONAL Y GOBIERNO: "Servir y hacer las cosas bien"</t>
  </si>
  <si>
    <t xml:space="preserve">Formulación, Implementación  y actualización de Planes Institucionales </t>
  </si>
  <si>
    <t>Obilg</t>
  </si>
  <si>
    <t>Implementación de planes institucionales (Decreto 612 de 2018)</t>
  </si>
  <si>
    <t xml:space="preserve">Modelo Integrado de Planeación y Gestión </t>
  </si>
  <si>
    <t xml:space="preserve">Adopción, implementación y seguimiento de las políticas del  Modelo Integrado de Planeación y Gestión </t>
  </si>
  <si>
    <t>Gestión de calidad para los servicios públicos</t>
  </si>
  <si>
    <t xml:space="preserve"> Mantenimiento  y Ampliación del Sistema Gestión Integrado</t>
  </si>
  <si>
    <t xml:space="preserve"> Acreditación del Laboratorio de Calibración de medidores  </t>
  </si>
  <si>
    <t>Desarrollo de Instrumentos para la competitividad</t>
  </si>
  <si>
    <t>Imagen Corporativa</t>
  </si>
  <si>
    <t>Apoyo logístico y desarrollo institucional</t>
  </si>
  <si>
    <t xml:space="preserve">Fortalecimiento de plataforma tecnológica, Sistemas de Información y de las Comunicaciones </t>
  </si>
  <si>
    <t>Modernización y soporte de sistemas de información, recursos informáticos y de comunicaciones</t>
  </si>
  <si>
    <t>Subtotal 
Programa. EPA ESP la empresa de TODOS</t>
  </si>
  <si>
    <t>Total 
Plan Operativo Anual de Inversiones -  2022</t>
  </si>
  <si>
    <t>Fuente de Financiación</t>
  </si>
  <si>
    <t>Tipo de Recurso</t>
  </si>
  <si>
    <t>Recursos Propios</t>
  </si>
  <si>
    <t>Convenio - Suscrito entre el  
Municipio de Armenia y EPA ESP</t>
  </si>
  <si>
    <t>Convenio - Ministerio de Vivienda, Ciudad y Territorio, el Municipio de Armenia y EPA ESP</t>
  </si>
  <si>
    <t>Recursos de Crédito</t>
  </si>
  <si>
    <t>Nota. Las líneas de proyecto sin asignación de recursos para vigencia 2022 deben ir registradas en el Plan Operativo Anual de Inversiones para conservar la coherencia con el Plan de Desarrollo Municipal y el Plan de Obras e Inversiones Regulado POIR, estas líneas se ejecutaran a través de actividades de gestión adelantadas por los funcionarios de planta de EPA ESP., con el fin de contribuir a la solución de un problema, la satisfacción de una necesidad o aprovechar  una oportunidad de inversión.</t>
  </si>
  <si>
    <t>POR SERVICIO</t>
  </si>
  <si>
    <t>TOTAL DE LOS TOTALES INGE YULIETH</t>
  </si>
  <si>
    <t>CRP SEGÚN ESTADO DE PRESUPUESTO</t>
  </si>
  <si>
    <t>DIFERENCIA</t>
  </si>
  <si>
    <r>
      <t xml:space="preserve">
Código anterior
10944010201
</t>
    </r>
    <r>
      <rPr>
        <b/>
        <i/>
        <sz val="11"/>
        <rFont val="Arial"/>
        <family val="2"/>
      </rPr>
      <t xml:space="preserve">Código según nuevos clasificadores Presupuestales </t>
    </r>
    <r>
      <rPr>
        <i/>
        <sz val="11"/>
        <rFont val="Arial"/>
        <family val="2"/>
      </rPr>
      <t xml:space="preserve">
2.3.2.01.01.001.03.08</t>
    </r>
  </si>
  <si>
    <r>
      <t xml:space="preserve">Código Anterior
10944010301
</t>
    </r>
    <r>
      <rPr>
        <b/>
        <i/>
        <sz val="11"/>
        <rFont val="Arial"/>
        <family val="2"/>
      </rPr>
      <t xml:space="preserve">Código según nuevos clasificadores Presupuestales </t>
    </r>
    <r>
      <rPr>
        <i/>
        <sz val="11"/>
        <rFont val="Arial"/>
        <family val="2"/>
      </rPr>
      <t xml:space="preserve">
2.3.2.01.01.001.03.16</t>
    </r>
  </si>
  <si>
    <r>
      <t xml:space="preserve">Código Anterior
10944010401
</t>
    </r>
    <r>
      <rPr>
        <b/>
        <i/>
        <sz val="11"/>
        <rFont val="Arial"/>
        <family val="2"/>
      </rPr>
      <t xml:space="preserve">Código según nuevos clasificadores Presupuestales </t>
    </r>
    <r>
      <rPr>
        <i/>
        <sz val="11"/>
        <rFont val="Arial"/>
        <family val="2"/>
      </rPr>
      <t xml:space="preserve">
2.3.2.01.01.001.03.16</t>
    </r>
  </si>
  <si>
    <r>
      <t xml:space="preserve">Código anterior
10944020103
</t>
    </r>
    <r>
      <rPr>
        <b/>
        <sz val="11"/>
        <rFont val="Arial"/>
        <family val="2"/>
      </rPr>
      <t xml:space="preserve">
</t>
    </r>
    <r>
      <rPr>
        <b/>
        <i/>
        <sz val="11"/>
        <rFont val="Arial"/>
        <family val="2"/>
      </rPr>
      <t xml:space="preserve">Código según nuevos clasificadores Presupuestales 
</t>
    </r>
    <r>
      <rPr>
        <i/>
        <sz val="11"/>
        <rFont val="Arial"/>
        <family val="2"/>
      </rPr>
      <t>2.3.2.01.01.001.03.08</t>
    </r>
  </si>
  <si>
    <r>
      <t xml:space="preserve">Código anterior
10944020201
</t>
    </r>
    <r>
      <rPr>
        <b/>
        <i/>
        <sz val="11"/>
        <rFont val="Arial"/>
        <family val="2"/>
      </rPr>
      <t xml:space="preserve">Código según nuevos clasificadores Presupuestales </t>
    </r>
    <r>
      <rPr>
        <i/>
        <sz val="11"/>
        <rFont val="Arial"/>
        <family val="2"/>
      </rPr>
      <t xml:space="preserve">
2.3.2.01.01.001.03.08</t>
    </r>
  </si>
  <si>
    <r>
      <t xml:space="preserve">Código anterior
10944020301
</t>
    </r>
    <r>
      <rPr>
        <b/>
        <i/>
        <sz val="11"/>
        <rFont val="Arial"/>
        <family val="2"/>
      </rPr>
      <t xml:space="preserve">Código según nuevos clasificadores Presupuestales </t>
    </r>
    <r>
      <rPr>
        <i/>
        <sz val="11"/>
        <rFont val="Arial"/>
        <family val="2"/>
      </rPr>
      <t xml:space="preserve">
2.3.2.01.01.001.03.16</t>
    </r>
  </si>
  <si>
    <r>
      <t xml:space="preserve">Porcentaje de avance físico de la obra de reposición parcial del alcantarillado en el Barrio Villa de Las Américas </t>
    </r>
    <r>
      <rPr>
        <i/>
        <sz val="11"/>
        <rFont val="Arial"/>
        <family val="2"/>
      </rPr>
      <t>y Barrio La Divisa Fase I</t>
    </r>
    <r>
      <rPr>
        <sz val="11"/>
        <rFont val="Arial"/>
        <family val="2"/>
      </rPr>
      <t xml:space="preserve"> en el municipio de Armenia</t>
    </r>
  </si>
  <si>
    <r>
      <t xml:space="preserve">Porcentaje de avance físico de la obra de reposición parcial del alcantarillado en el  Barrio </t>
    </r>
    <r>
      <rPr>
        <i/>
        <sz val="11"/>
        <rFont val="Arial"/>
        <family val="2"/>
      </rPr>
      <t>Puerto Espejo</t>
    </r>
    <r>
      <rPr>
        <sz val="11"/>
        <rFont val="Arial"/>
        <family val="2"/>
      </rPr>
      <t xml:space="preserve"> del municipio de Armenia</t>
    </r>
  </si>
  <si>
    <r>
      <t xml:space="preserve">Código Anterior
10944020401
</t>
    </r>
    <r>
      <rPr>
        <b/>
        <i/>
        <sz val="11"/>
        <rFont val="Arial"/>
        <family val="2"/>
      </rPr>
      <t xml:space="preserve">Código según nuevos clasificadores Presupuestales </t>
    </r>
    <r>
      <rPr>
        <i/>
        <sz val="11"/>
        <rFont val="Arial"/>
        <family val="2"/>
      </rPr>
      <t xml:space="preserve">
2.3.2.01.01.001.03.16</t>
    </r>
  </si>
  <si>
    <r>
      <t xml:space="preserve">Código Anterior
10944020501
</t>
    </r>
    <r>
      <rPr>
        <b/>
        <i/>
        <sz val="11"/>
        <rFont val="Arial"/>
        <family val="2"/>
      </rPr>
      <t xml:space="preserve">Código según nuevos clasificadores Presupuestales </t>
    </r>
    <r>
      <rPr>
        <i/>
        <sz val="11"/>
        <rFont val="Arial"/>
        <family val="2"/>
      </rPr>
      <t xml:space="preserve">
2.3.2.01.01.001.03.16</t>
    </r>
  </si>
  <si>
    <r>
      <t xml:space="preserve">Código Anterior
10944030103
</t>
    </r>
    <r>
      <rPr>
        <b/>
        <i/>
        <sz val="11"/>
        <rFont val="Arial"/>
        <family val="2"/>
      </rPr>
      <t xml:space="preserve">Código según nuevos clasificadores Presupuestales </t>
    </r>
    <r>
      <rPr>
        <i/>
        <sz val="11"/>
        <rFont val="Arial"/>
        <family val="2"/>
      </rPr>
      <t xml:space="preserve">
2.3.2.01.01.001.03.08</t>
    </r>
  </si>
  <si>
    <r>
      <t xml:space="preserve">Código Anterior
10944030201
</t>
    </r>
    <r>
      <rPr>
        <b/>
        <i/>
        <sz val="11"/>
        <rFont val="Arial"/>
        <family val="2"/>
      </rPr>
      <t>Código según nuevos clasificadores Presupuestales</t>
    </r>
    <r>
      <rPr>
        <i/>
        <sz val="11"/>
        <rFont val="Arial"/>
        <family val="2"/>
      </rPr>
      <t xml:space="preserve"> 
2.3.2.01.01.001.03.08</t>
    </r>
  </si>
  <si>
    <r>
      <t xml:space="preserve">Código Anterior
10944030301
</t>
    </r>
    <r>
      <rPr>
        <b/>
        <i/>
        <sz val="11"/>
        <rFont val="Arial"/>
        <family val="2"/>
      </rPr>
      <t xml:space="preserve">Código según nuevos clasificadores Presupuestales </t>
    </r>
    <r>
      <rPr>
        <i/>
        <sz val="11"/>
        <rFont val="Arial"/>
        <family val="2"/>
      </rPr>
      <t xml:space="preserve">
2.3.2.01.01.001.03.08</t>
    </r>
  </si>
  <si>
    <r>
      <t xml:space="preserve">Código Anterior
10944030401
</t>
    </r>
    <r>
      <rPr>
        <b/>
        <sz val="11"/>
        <rFont val="Arial"/>
        <family val="2"/>
      </rPr>
      <t xml:space="preserve">
</t>
    </r>
    <r>
      <rPr>
        <b/>
        <i/>
        <sz val="11"/>
        <rFont val="Arial"/>
        <family val="2"/>
      </rPr>
      <t xml:space="preserve">Código según nuevos clasificadores Presupuestales 
</t>
    </r>
    <r>
      <rPr>
        <i/>
        <sz val="11"/>
        <rFont val="Arial"/>
        <family val="2"/>
      </rPr>
      <t>2.3.2.01.01.001.03.16</t>
    </r>
  </si>
  <si>
    <r>
      <t xml:space="preserve">Código Anterior
10944030501
</t>
    </r>
    <r>
      <rPr>
        <b/>
        <i/>
        <sz val="11"/>
        <rFont val="Arial"/>
        <family val="2"/>
      </rPr>
      <t xml:space="preserve">Código según nuevos clasificadores Presupuestales </t>
    </r>
    <r>
      <rPr>
        <i/>
        <sz val="11"/>
        <rFont val="Arial"/>
        <family val="2"/>
      </rPr>
      <t xml:space="preserve">
2.3.2.01.01.001.03.16</t>
    </r>
  </si>
  <si>
    <r>
      <t xml:space="preserve">Código Anterior
10944030601
</t>
    </r>
    <r>
      <rPr>
        <b/>
        <sz val="11"/>
        <rFont val="Arial"/>
        <family val="2"/>
      </rPr>
      <t xml:space="preserve">
</t>
    </r>
    <r>
      <rPr>
        <b/>
        <i/>
        <sz val="11"/>
        <rFont val="Arial"/>
        <family val="2"/>
      </rPr>
      <t xml:space="preserve">Código según nuevos clasificadores Presupuestales 
</t>
    </r>
    <r>
      <rPr>
        <i/>
        <sz val="11"/>
        <rFont val="Arial"/>
        <family val="2"/>
      </rPr>
      <t>2.3.2.01.01.001.03.16</t>
    </r>
  </si>
  <si>
    <r>
      <t xml:space="preserve">Código Anterior
10944050101
</t>
    </r>
    <r>
      <rPr>
        <b/>
        <i/>
        <sz val="11"/>
        <rFont val="Arial"/>
        <family val="2"/>
      </rPr>
      <t xml:space="preserve">Código según nuevos clasificadores Presupuestales </t>
    </r>
    <r>
      <rPr>
        <i/>
        <sz val="11"/>
        <rFont val="Arial"/>
        <family val="2"/>
      </rPr>
      <t xml:space="preserve">
2.3.2.02.02.008</t>
    </r>
  </si>
  <si>
    <r>
      <t xml:space="preserve">Código Anterior
10944050201
</t>
    </r>
    <r>
      <rPr>
        <b/>
        <i/>
        <sz val="11"/>
        <rFont val="Arial"/>
        <family val="2"/>
      </rPr>
      <t xml:space="preserve">Código según nuevos clasificadores Presupuestales </t>
    </r>
    <r>
      <rPr>
        <i/>
        <sz val="11"/>
        <rFont val="Arial"/>
        <family val="2"/>
      </rPr>
      <t xml:space="preserve">
2.3.2.02.02.008</t>
    </r>
  </si>
  <si>
    <r>
      <t xml:space="preserve">Código Anterior
10944050203
</t>
    </r>
    <r>
      <rPr>
        <b/>
        <i/>
        <sz val="11"/>
        <rFont val="Arial"/>
        <family val="2"/>
      </rPr>
      <t xml:space="preserve">Código según nuevos clasificadores Presupuestales </t>
    </r>
    <r>
      <rPr>
        <i/>
        <sz val="11"/>
        <rFont val="Arial"/>
        <family val="2"/>
      </rPr>
      <t xml:space="preserve">
2.3.2.02.02.008</t>
    </r>
  </si>
  <si>
    <r>
      <t xml:space="preserve">Código Anterior
10944050301
</t>
    </r>
    <r>
      <rPr>
        <b/>
        <i/>
        <sz val="11"/>
        <rFont val="Arial"/>
        <family val="2"/>
      </rPr>
      <t>Código según nuevos clasificadores Presupuestales</t>
    </r>
    <r>
      <rPr>
        <i/>
        <sz val="11"/>
        <rFont val="Arial"/>
        <family val="2"/>
      </rPr>
      <t xml:space="preserve"> 
2.3.2.02.02.008</t>
    </r>
  </si>
  <si>
    <r>
      <t xml:space="preserve">Código Anterior
10944050303
</t>
    </r>
    <r>
      <rPr>
        <b/>
        <i/>
        <sz val="11"/>
        <rFont val="Arial"/>
        <family val="2"/>
      </rPr>
      <t xml:space="preserve">Código según nuevos clasificadores Presupuestales </t>
    </r>
    <r>
      <rPr>
        <i/>
        <sz val="11"/>
        <rFont val="Arial"/>
        <family val="2"/>
      </rPr>
      <t xml:space="preserve">
2.3.2.02.02.008</t>
    </r>
  </si>
  <si>
    <r>
      <t xml:space="preserve">Código Anterior
10944060101
</t>
    </r>
    <r>
      <rPr>
        <b/>
        <i/>
        <sz val="11"/>
        <rFont val="Arial"/>
        <family val="2"/>
      </rPr>
      <t>Código según nuevos clasificadores Presupuestales</t>
    </r>
    <r>
      <rPr>
        <i/>
        <sz val="11"/>
        <rFont val="Arial"/>
        <family val="2"/>
      </rPr>
      <t xml:space="preserve"> 
2.3.2.01.01.003.02.02</t>
    </r>
  </si>
  <si>
    <r>
      <t xml:space="preserve">Código Anterior
10945010101
</t>
    </r>
    <r>
      <rPr>
        <b/>
        <sz val="11"/>
        <rFont val="Arial"/>
        <family val="2"/>
      </rPr>
      <t xml:space="preserve">
</t>
    </r>
    <r>
      <rPr>
        <b/>
        <i/>
        <sz val="11"/>
        <rFont val="Arial"/>
        <family val="2"/>
      </rPr>
      <t xml:space="preserve">Código según nuevos clasificadores Presupuestales 
</t>
    </r>
    <r>
      <rPr>
        <i/>
        <sz val="11"/>
        <rFont val="Arial"/>
        <family val="2"/>
      </rPr>
      <t>2.3.2.01.01.001.03.08</t>
    </r>
  </si>
  <si>
    <r>
      <t xml:space="preserve">Código Anterior
10945010204
</t>
    </r>
    <r>
      <rPr>
        <i/>
        <sz val="11"/>
        <rFont val="Arial"/>
        <family val="2"/>
      </rPr>
      <t xml:space="preserve">
</t>
    </r>
    <r>
      <rPr>
        <b/>
        <i/>
        <sz val="11"/>
        <rFont val="Arial"/>
        <family val="2"/>
      </rPr>
      <t xml:space="preserve">Código según nuevos clasificadores Presupuestales </t>
    </r>
    <r>
      <rPr>
        <i/>
        <sz val="11"/>
        <rFont val="Arial"/>
        <family val="2"/>
      </rPr>
      <t xml:space="preserve">
2.3.2.01.01.001.03.08</t>
    </r>
  </si>
  <si>
    <r>
      <t xml:space="preserve">Código Anterior
10945010203
</t>
    </r>
    <r>
      <rPr>
        <b/>
        <i/>
        <sz val="11"/>
        <rFont val="Arial"/>
        <family val="2"/>
      </rPr>
      <t xml:space="preserve">Código según nuevos clasificadores Presupuestales </t>
    </r>
    <r>
      <rPr>
        <i/>
        <sz val="11"/>
        <rFont val="Arial"/>
        <family val="2"/>
      </rPr>
      <t xml:space="preserve">
2.3.2.01.01.001.03.08</t>
    </r>
  </si>
  <si>
    <r>
      <t xml:space="preserve">Código Anterior
10945010501
</t>
    </r>
    <r>
      <rPr>
        <b/>
        <i/>
        <sz val="11"/>
        <rFont val="Arial"/>
        <family val="2"/>
      </rPr>
      <t xml:space="preserve">Código según nuevos clasificadores Presupuestales </t>
    </r>
    <r>
      <rPr>
        <i/>
        <sz val="11"/>
        <rFont val="Arial"/>
        <family val="2"/>
      </rPr>
      <t xml:space="preserve">
2.3.2.02.02.008</t>
    </r>
  </si>
  <si>
    <r>
      <t xml:space="preserve">Código Anterior
10945010502
</t>
    </r>
    <r>
      <rPr>
        <b/>
        <i/>
        <sz val="11"/>
        <rFont val="Arial"/>
        <family val="2"/>
      </rPr>
      <t>Código según nuevos clasificadores Presupuestales</t>
    </r>
    <r>
      <rPr>
        <i/>
        <sz val="11"/>
        <rFont val="Arial"/>
        <family val="2"/>
      </rPr>
      <t xml:space="preserve"> 
2.3.2.02.02.008</t>
    </r>
  </si>
  <si>
    <r>
      <t xml:space="preserve">Código Anterior
10945020101
</t>
    </r>
    <r>
      <rPr>
        <b/>
        <i/>
        <sz val="11"/>
        <rFont val="Arial"/>
        <family val="2"/>
      </rPr>
      <t xml:space="preserve">Código según nuevos clasificadores Presupuestales </t>
    </r>
    <r>
      <rPr>
        <i/>
        <sz val="11"/>
        <rFont val="Arial"/>
        <family val="2"/>
      </rPr>
      <t xml:space="preserve">
2.3.2.02.02.008</t>
    </r>
  </si>
  <si>
    <r>
      <t xml:space="preserve">Código Anterior
10945020102
</t>
    </r>
    <r>
      <rPr>
        <i/>
        <sz val="11"/>
        <rFont val="Arial"/>
        <family val="2"/>
      </rPr>
      <t xml:space="preserve">
</t>
    </r>
    <r>
      <rPr>
        <b/>
        <i/>
        <sz val="11"/>
        <rFont val="Arial"/>
        <family val="2"/>
      </rPr>
      <t>Código según nuevos clasificadores Presupuestales</t>
    </r>
    <r>
      <rPr>
        <i/>
        <sz val="11"/>
        <rFont val="Arial"/>
        <family val="2"/>
      </rPr>
      <t xml:space="preserve"> 
2.3.2.02.02.008</t>
    </r>
  </si>
  <si>
    <r>
      <t xml:space="preserve">Código Anterior
10946010104
</t>
    </r>
    <r>
      <rPr>
        <b/>
        <i/>
        <sz val="11"/>
        <rFont val="Arial"/>
        <family val="2"/>
      </rPr>
      <t xml:space="preserve">Código según nuevos clasificadores Presupuestales
</t>
    </r>
    <r>
      <rPr>
        <i/>
        <sz val="11"/>
        <rFont val="Arial"/>
        <family val="2"/>
      </rPr>
      <t>2.3.2.02.01.004</t>
    </r>
  </si>
  <si>
    <r>
      <t>Código según nuevos clasificadores Presupuestales</t>
    </r>
    <r>
      <rPr>
        <i/>
        <sz val="11"/>
        <rFont val="Arial"/>
        <family val="2"/>
      </rPr>
      <t xml:space="preserve">
2.3.2.02.02.008</t>
    </r>
  </si>
  <si>
    <r>
      <t xml:space="preserve">Código según nuevos clasificadores Presupuestales
</t>
    </r>
    <r>
      <rPr>
        <i/>
        <sz val="11"/>
        <rFont val="Arial"/>
        <family val="2"/>
      </rPr>
      <t>2.3.2.02.02.008</t>
    </r>
  </si>
  <si>
    <r>
      <t xml:space="preserve">Código Anterior
10946030201
</t>
    </r>
    <r>
      <rPr>
        <b/>
        <i/>
        <sz val="11"/>
        <rFont val="Arial"/>
        <family val="2"/>
      </rPr>
      <t>Código según nuevos clasificadores Presupuestales</t>
    </r>
    <r>
      <rPr>
        <i/>
        <sz val="11"/>
        <rFont val="Arial"/>
        <family val="2"/>
      </rPr>
      <t xml:space="preserve">
2.3.2.02.02.008</t>
    </r>
  </si>
  <si>
    <r>
      <t xml:space="preserve">Código Anterior
10946030202
</t>
    </r>
    <r>
      <rPr>
        <b/>
        <i/>
        <sz val="11"/>
        <rFont val="Arial"/>
        <family val="2"/>
      </rPr>
      <t>Código según nuevos clasificadores Presupuestales</t>
    </r>
    <r>
      <rPr>
        <i/>
        <sz val="11"/>
        <rFont val="Arial"/>
        <family val="2"/>
      </rPr>
      <t xml:space="preserve">
2.3.2.02.02.008</t>
    </r>
  </si>
  <si>
    <r>
      <t xml:space="preserve">Código Anterior
10946030203
</t>
    </r>
    <r>
      <rPr>
        <b/>
        <i/>
        <sz val="11"/>
        <rFont val="Arial"/>
        <family val="2"/>
      </rPr>
      <t>Código según nuevos clasificadores Presupuestales</t>
    </r>
    <r>
      <rPr>
        <i/>
        <sz val="11"/>
        <rFont val="Arial"/>
        <family val="2"/>
      </rPr>
      <t xml:space="preserve">
2.3.2.02.02.008</t>
    </r>
  </si>
  <si>
    <r>
      <t xml:space="preserve">Código Anterior
10946040101
</t>
    </r>
    <r>
      <rPr>
        <b/>
        <i/>
        <sz val="11"/>
        <rFont val="Arial"/>
        <family val="2"/>
      </rPr>
      <t>Código según nuevos clasificadores Presupuestales</t>
    </r>
    <r>
      <rPr>
        <i/>
        <sz val="11"/>
        <rFont val="Arial"/>
        <family val="2"/>
      </rPr>
      <t xml:space="preserve">
2.3.2.02.02.008</t>
    </r>
  </si>
  <si>
    <r>
      <t xml:space="preserve">Código Anterior
10946040102
</t>
    </r>
    <r>
      <rPr>
        <i/>
        <sz val="11"/>
        <rFont val="Arial"/>
        <family val="2"/>
      </rPr>
      <t xml:space="preserve">
</t>
    </r>
    <r>
      <rPr>
        <b/>
        <i/>
        <sz val="11"/>
        <rFont val="Arial"/>
        <family val="2"/>
      </rPr>
      <t>Código según nuevos clasificadores Presupuestales</t>
    </r>
    <r>
      <rPr>
        <i/>
        <sz val="11"/>
        <rFont val="Arial"/>
        <family val="2"/>
      </rPr>
      <t xml:space="preserve">
2.3.2.02.02.008</t>
    </r>
  </si>
  <si>
    <r>
      <t xml:space="preserve">Código Anterior
10946040201
</t>
    </r>
    <r>
      <rPr>
        <b/>
        <i/>
        <sz val="11"/>
        <rFont val="Arial"/>
        <family val="2"/>
      </rPr>
      <t>Código según nuevos clasificadores Presupuestales</t>
    </r>
    <r>
      <rPr>
        <i/>
        <sz val="11"/>
        <rFont val="Arial"/>
        <family val="2"/>
      </rPr>
      <t xml:space="preserve">
2.3.2.01.01.001.03.19</t>
    </r>
  </si>
  <si>
    <r>
      <t xml:space="preserve">Código Anterior
10946050102
</t>
    </r>
    <r>
      <rPr>
        <b/>
        <i/>
        <sz val="11"/>
        <rFont val="Arial"/>
        <family val="2"/>
      </rPr>
      <t>Código según nuevos clasificadores Presupuestales</t>
    </r>
    <r>
      <rPr>
        <i/>
        <sz val="11"/>
        <rFont val="Arial"/>
        <family val="2"/>
      </rPr>
      <t xml:space="preserve">
2.3.2.02.01.004</t>
    </r>
  </si>
  <si>
    <t>Empresas Públicas de Armenia ESP Municipio de Armenia</t>
  </si>
  <si>
    <t>Procesos internos de EPA ESP</t>
  </si>
  <si>
    <t xml:space="preserve">
Proceso Captación y Tratamiento
Empresas Publicas de Armenia ESP
Municipio de Armenia
Departamento del Quindío</t>
  </si>
  <si>
    <t xml:space="preserve"> Sector La María, Km 1, Armenia-Calarcá.
Sede de EPA ESP - CAM 
Municipio de Armenia</t>
  </si>
  <si>
    <t>Sede de EPA ESP - CAM 6 PISO
Municipio de Armenia</t>
  </si>
  <si>
    <t>Área de Prestación del Servicio de Aseo
Municipio de Armenia
Departamento de Quindío</t>
  </si>
  <si>
    <t xml:space="preserve">Población estimada
305.000 Aprox.
 Suscriptores  por servicio </t>
  </si>
  <si>
    <t>Población estimada
305.000 Aprox.
Unidades del Servicios de Aseo
a 31 de marzo de 2022: 121.313</t>
  </si>
  <si>
    <t xml:space="preserve">ENREVSA S.A en el mes de febrero mediante reunion de soscios presenta una propuesta de modificacion de estatutos, en la cual se modificara la formula de liquidacion de los dividendos para EPA ESP se liquidaran o bien sobre el 10% de las utilidades de enrevsa S.A  (de acuerdo a la participacion accionaria) O SOBRE EL 4.5% de las ventas brutas de la sociadad, lo que mas beneficiosao sea. 
Esta propuesta fue discutida al interior de EPA ESP y sobre la misma ya se tiene una decision y sera discutida en la proxima junta directiva de enrevsa a celebrarse el 7 de abril de 2002
La Sociedad AQUASEO, fue liquidada  el 29 de Marzo de 2019 en la Asamblea General de Accionistas, y se registró  el 14 de diciembre del mismo año, a la fecha cursa proceso penal en la Fiscalía 12 Seccional de Pasto. </t>
  </si>
  <si>
    <t>A 31 de marzo de 2021 no avanza en la recepción de la información para la elobracion de informe anual donde se compilen los datos referentes al seguimiento y control al proceso de Interventoría al desarrollo y cumplimiento del Contrato celebrado por EPA ESP con Frigo café SA para la operación de la Central de Beneficio de Carnes</t>
  </si>
  <si>
    <t>Documento Controlado</t>
  </si>
  <si>
    <t>Anexo 1.
Consolidado de la Evaluación de los resultados del 
Seguimiento al Plan de Acción</t>
  </si>
  <si>
    <t>Código: DPC-R-002 Anexo 1</t>
  </si>
  <si>
    <t>Versión:  01</t>
  </si>
  <si>
    <t>Fecha de Emisión:  21-12-16</t>
  </si>
  <si>
    <t>Pagina:  1  / 1</t>
  </si>
  <si>
    <t>Periodo reportado</t>
  </si>
  <si>
    <t>AA</t>
  </si>
  <si>
    <t>MM</t>
  </si>
  <si>
    <t>DD</t>
  </si>
  <si>
    <t>Inicial</t>
  </si>
  <si>
    <t>22</t>
  </si>
  <si>
    <t>01</t>
  </si>
  <si>
    <t>Final</t>
  </si>
  <si>
    <t>03</t>
  </si>
  <si>
    <t>31</t>
  </si>
  <si>
    <t xml:space="preserve">Evaluación de los resultados de la ejecución de Metas Físicas </t>
  </si>
  <si>
    <t xml:space="preserve">Rango de Evaluación </t>
  </si>
  <si>
    <t>Cantidad de Metas</t>
  </si>
  <si>
    <t>% Eficiencia</t>
  </si>
  <si>
    <t>Conclusiones de los Resultados  por rango de evaluación</t>
  </si>
  <si>
    <t>1%-25,99%</t>
  </si>
  <si>
    <t>26%-100%</t>
  </si>
  <si>
    <t>Total de Metas</t>
  </si>
  <si>
    <t>Evaluación de los resultados de la ejecución de Metas Financieras</t>
  </si>
  <si>
    <t>Apropiación Definitiva de Presupuesto</t>
  </si>
  <si>
    <t>Recursos Ejecutados a nivel de compromisos presupuestales (Registros Presupuestales)</t>
  </si>
  <si>
    <t xml:space="preserve">% de Ejecución Presupuestal a nivel de compromisos </t>
  </si>
  <si>
    <t>Conclusiones Generales de la Evaluación de los resultados</t>
  </si>
  <si>
    <t xml:space="preserve">Acciones propuestas para mejorar los resultados </t>
  </si>
  <si>
    <t>Elaboró</t>
  </si>
  <si>
    <t>Revisó (Líder del Proceso)</t>
  </si>
  <si>
    <t>Aprobó</t>
  </si>
  <si>
    <t>Se evidencia que el 37,08% de las metas del Plan de Acción Estrategico 2022, registran un avacen en su ejecucion fisica dentro del rango de evaluacion entre 1%-25,99%.  Con una eficiencia promedio de ejecucion del 20,86% 
Se estima que a 31 de diciembre de 2022, estas metas superen en su ejecucion fisica el 90%.</t>
  </si>
  <si>
    <t>Se evidencia que el 36,42% de las metas del Plan de Acción Estrategico 2022, registran un avacen en su ejecucion fisica dentro del rango de evaluacion entre 26%-100%.  Con una eficiencia promedio de ejecucion del 63,17% 
Se estima que a 31 de diciembre de 2022, estas metas alcancen una ejecucion fisica superior al  95%.</t>
  </si>
  <si>
    <t>Se evidencia que el 26,49% de las metas del Plan de Acción Estrategico 2022, registran un avacen del 0%.
Las actividades que registran un avance en la ejecución fisica del 0%, corresponden aquellas que se encuentran programadas para otro trimestre de la vigencia 2022, de acuerdo a su naturaleza o tramite.</t>
  </si>
  <si>
    <t xml:space="preserve">Personal vinculada a las actividades del Centro Control Maestro - Planta de Tratamiento de Agua Potable - Sector Regivit.
Visitantes de la Planta de Tratamiento de Agua Potable </t>
  </si>
  <si>
    <t>Población estimada
305.000 Aprox.
Partes Interesadas Externas
Suscriptores  por servicio a 31 de Marzo de 2022.
Acueducto: 115.273</t>
  </si>
  <si>
    <t>Partes interesadas:
Externas:
Población estimada
305.000 Aprox.
Partes Interesadas Externas
Suscriptores  por servicio a 31 de Marzo de 2022.
Acueducto: 115.273
(Incluye suscriptores del Sector Rural)</t>
  </si>
  <si>
    <t>Partes interesadas:
Externas:
Población estimada
305.000 Aprox.
Partes Interesadas Externas
Suscriptores  por servicio a 31 de Marzo de 2022.
Acueducto: 115.273
Alcantarillado: 113.229
Aseo: 121.313</t>
  </si>
  <si>
    <t>Partes interesadas:
Externas:
Población estimada
305.000 Aprox.
Datos de Suscriptores  por servicio a 31 de marzo de 2022.
Acueducto: 114.549</t>
  </si>
  <si>
    <t>Población del Municipio de Salento
7,000 Habitantes aproximadamente de Salento
Población del Municipio de Armenia como Usuaria del Servicio Publico de Acueducto
305.000 Habitantes aproximadamente de Armenia
Suscriptores  por servicio a 31 de Marzo de 2022.
Acueducto: 115.273</t>
  </si>
  <si>
    <t>Partes interesadas internas:
Gestión Tratamiento Aguas Residuales 
Partes Interesadas Externas
Suscriptores  por servicio a 31 de Marzo de 2022.
Acueducto: 115.273
CRQ - Entes de Control</t>
  </si>
  <si>
    <t xml:space="preserve">Partes interesadas internas:
Direcciones, Subgerencias, Lideres de Proceso y Oficinas de Empresas Públicas de Armenia ESP
Partes Interesadas Externas
Suscriptores  por servicio a 31 de Marzo de 2022.
Acueducto: 115.273
Alcantarillado: 113.229
Aseo: 121.313
Entes de Control
Alcaldía de Armenia
Veedurías </t>
  </si>
  <si>
    <t>Partes interesadas internas:
Direcciones, Subgerencias, Lideres de Proceso y Oficinas de Empresas Públicas de Armenia ESP
Partes Interesadas Externas
Suscriptores  por servicio a 31 de Marzo de 2022.
Acueducto: 115.273
Alcantarillado: 113.229
Aseo: 121.313</t>
  </si>
  <si>
    <t xml:space="preserve">
Partes interesadas internas:
Direcciones, Subgerencias, Lideres de Proceso y Oficinas de Empresas Públicas de Armenia ESP
Partes interesadas:
Externas:
Población estimada
305.000 Aprox.
Partes Interesadas Externas
Suscriptores  por servicio a 31 de Marzo de 2022.
Acueducto: 115.273
Alcantarillado: 113.229
Aseo: 121.313</t>
  </si>
  <si>
    <t>Partes interesadas internas
20 Procesos de Gestión
Partes interesadas:
Externas:
Población estimada
305.000 Aprox.
Partes Interesadas Externas
Suscriptores  por servicio a 31 de Marzo de 2022.
Acueducto: 115.273
Alcantarillado: 113.229
Aseo: 121.313</t>
  </si>
  <si>
    <t>Parte interesada interna:
20 Procesos de EPA ESP.
Partes Interesadas Externas:
Población estimada
305.000 Aprox.
Partes Interesadas Externas
Suscriptores  por servicio a 31 de Marzo de 2022.
Acueducto: 115.273
Alcantarillado: 113.229
Aseo: 121.313</t>
  </si>
  <si>
    <t>Población estimada
305.000 Aprox.
Datos de Suscriptores  por servicioa 31 de Marzo de 2022.
Acueducto: 115.273
Autoridades de vigilancia y control - Acreditación</t>
  </si>
  <si>
    <t>Parte interesa interna:
Funcionario (s) de EPA ESP
Proceso Laboratorio de Calibración de Medidores
Parte interesa externa:
Población estimada
305.000 Aprox.
Datos de Suscriptores  por servicioa 31 de Marzo de 2022.
Acueducto: 115.273</t>
  </si>
  <si>
    <t>Parte Interesada Interna Beneficiada:
Laboratorio de Ensayo de Calidad del Agua
Parte Interesada Externa:
Población estimada
305.000 Aprox.
Datos de Suscriptores  por servicioa 31 de Marzo de 2022.
Acueducto: 115.273
(Incluye suscriptores del Sector Rural)
Autoridades Sanitarias de Vigilancia y Control. - Organismos Acreditadores</t>
  </si>
  <si>
    <t>Parte interesa interna:
Funcionarios de Planta del
Proceso Laboratorio de Ensayo de Calidad del Agua
Parte interesa externa:
Población estimada
305.000 Aprox.
Datos de Suscriptores  por servicioa 31 de Marzo de 2022.
Acueducto: 115.273</t>
  </si>
  <si>
    <t>Población estimada
305.000 Aprox.
Partes Interesadas Externas
Suscriptores  por servicio a 31 de Marzo de 2022.
Aseo: 121.313</t>
  </si>
  <si>
    <t>Personal Interno de los procesos intervenidos
Partes Interesadas Externas
Suscriptores  por servicio a 31 de Marzo de 2022.
Acueducto: 115.273
Alcantarillado: 113.229
Aseo: 121.313</t>
  </si>
  <si>
    <t>Fecha: 29/12/2020</t>
  </si>
  <si>
    <t>Versión: 006</t>
  </si>
  <si>
    <t>Soporte del Avance Financiero: 72,5%
Soporte del Avance Físico: 73%. 
Se aclara que en el reporte realizado en el mes de diciembre del 2021 el contrato presentaba un alcance inicial con el presupuesto asignado a esa fecha; teniendo en cuenta que el contrato presentó una adición de obra y presupuestal, con esta adición el contrato presenta un avance total del 70%..
El contrato tuvo una suspensión de 112, por retrasos en la entrega de insumos para la ejecución del contrato a causa de la emergencia sanitaria por COVID-19 y el paro nacional.
Fecha de suspensión: 23/08/2021
Fecha de reinicio: 13/12/2021
Los recursos ejecutados en el 2022 corresponden a la adición del Contrato de Obra N° 019 y la Consultoría (Interventoría) N° 010 de 2021. Ambos contratos cuentan con vigencias futuras autorizadas 2022 por la Junta Directiva y Aprobadas por el COMFIS. 
Responsable Información: Gestión Planeación Técnica-supervisión contrato de interventoría</t>
  </si>
  <si>
    <r>
      <t xml:space="preserve">Contrato de consultoría 006 de 2021 cuyo objeto es " </t>
    </r>
    <r>
      <rPr>
        <i/>
        <sz val="11"/>
        <rFont val="Arial"/>
        <family val="2"/>
      </rPr>
      <t>Consultoría Técnica, ambiental y jurídica para los estudios y diseños para la ampliación de la prestación del servicio de alcantarillado de Empresas Públicas de Armenia ESP al norte de la ciudad</t>
    </r>
    <r>
      <rPr>
        <sz val="11"/>
        <rFont val="Arial"/>
        <family val="2"/>
      </rPr>
      <t xml:space="preserve">",  se encuentra en etapa de suspensión de acuerdo con los inconvenientes que el consultor viene evidenciando en el desarrollo de la consultoría respecto de las profundidades de tubería arrojadas por los modelos matemáticos hidráulicos, los cuales no son viables en el terreno.
Fecha de Inicio: 21/09/2021
Fecha de Finalización inicial: 31/12/2021
Prorroga: Dos (02) meses y veinte (20) días
Fecha de Finalización según prorroga 1: 20/03/2022
Suspensión 1: 7 de Marzo de 2022
Reinicio 1: 20 de abril de 2022
Nota. El contrato contó con vigencias futuras autorizadas 2022 por la Junta Directiva y Aprobadas por el COMFIS. </t>
    </r>
  </si>
  <si>
    <t xml:space="preserve">Contrato de Obra N° 013- 2021
Objeto:  CONSTRUCCION  RED PLUVIAL SECTOR SETTA MARGEN IZQUIERDA
Valor inicial :$ 1.088.043.175,03,  de los cuales $ 953.669.442,89 se registran al presupuesto 2021 y el restante de recursos, se registraran en la vigencia 2022, teniendo en cuenta la autorización de vigencias futuras. 
Adición de recursos presupuesto 2022: $ 122.390.843,23
Valor final del Contrato: $ 1.210.434.018,26
Fecha de Inicio: 2021/08/25
Feche de Finalización: 2022/01/24
Suspensión 1: 22 de febrero de 2022
Reinicio 1: 24 de Febrero de 2022
Fecha de Finalización según suspensión 1: 19 d e marzo de 2022
Tiempo de Ejecución: 5 meses
Avance financiero:75% 
Avance físico: 100%
Nota. El contrato contó con vigencias futuras ordinarias con afectación presupuestal 2022,  autorizadas por la Junta Directiva y Aprobadas por el COMFIS. </t>
  </si>
  <si>
    <t xml:space="preserve">Contrato de obra 012 del 2021 
Objeto: CONSTRUCCION Y REPOSICION PARCIAL ALCANTARILLADO BARRIO SANTA FE.
Valor final del Contrato: $2.468.561.297 
Avance financiero de la obra total:90%   (pendiente de liquidación)
Fecha de Inicio: 2021/09/06
Feche de Finalización: 2022/04/05
Avance físico de toda la obra: 100%
Nota. El contrato contó con vigencias futuras ordinarias con afectación presupuestal 2022,  autorizadas por la Junta Directiva y Aprobadas por el COMFIS. </t>
  </si>
  <si>
    <t>Se cuenta con un equipo multidisciplinario de Empresas Públicas de Armenia ESP, el cual  realiza un seguimiento y control de la ejecución del contrato de obra 021/2021 cuyo objeto es CONSTRUCCION ALCANTARILLADO PLUVIAL EN EL BARRIO POPULAR PARA MITIGACION POR INUNDACIONES DEL BARRIO MILAGRO DE DIOS Y CONTRUCCION DE OBRAS PARA ESTABILIZACION DE TALUDES EN EL BARRIO MILAGRO DE DIOS. con el fin de llevar a cabo la interventoría desde la parte técnica, administrativa, financiera, contable, ambiental, social y jurídica del proyecto en mención
Nota. La obra e interventoría mencionada se desarrollan en el Marco del Convenio Interadministrativo 2021-012 suscrito entre el municipio de Armenia y EPA ESP.</t>
  </si>
  <si>
    <r>
      <t xml:space="preserve">Contrato de obra 021 del 2021 
Objeto: CONSTRUCCION ALCANTARILLADO PLUVIAL EN EL BARRIO POPULAR PARA MITIGACION POR INUNDACIONES DEL BARRIO MILAGRO DE DIOS Y CONTRUCCION DE OBRAS PARA ESTABILIZACION DE TALUDES EN EL BARRIO MILAGRO DE DIOS.
Valor final del Contrato: $1,492,730,672
Valor registrado en el presupuesto 2021: $ 1.081.629.933,92. Del total registrado en el 2021, $ 385.060.256.48 son aportados por EPA ESP y $ 696.569.677,44 por parte del Municipio de Armenia
Valor registrado en el presupuesto 2022: $ 411.100.738,10. Del total registrado en el 2022, $ 146.351.862,73 son aportados por EPA ESP y $264.748.875.27 por parte del Municipio de Armenia
Anticipo pagado en el 2021: $ 597.092.268,80
Fecha de Inicio: 29/12/2021
Feche de Finalización: 28/04/2022
Suspensión 1: 17/01/2022
Reinicio 1: 16/02/2022
Terminación según Reinicio 1: 26/05/2022
Avance físico de toda la obra: 15%
</t>
    </r>
    <r>
      <rPr>
        <b/>
        <sz val="11"/>
        <rFont val="Arial"/>
        <family val="2"/>
      </rPr>
      <t>Nota:</t>
    </r>
    <r>
      <rPr>
        <sz val="11"/>
        <rFont val="Arial"/>
        <family val="2"/>
      </rPr>
      <t xml:space="preserve"> el contrato presenta retraso debido a la profundidad de la conexión final de la red nueva, la cual es a un Box Coulvert a profundidades mayores a los doce metros, que acompañado del mal tiempo conllevo a deslizamientos e inundaciones de las excavaciones, y reinicio de actividades para dicha conexión.
Nota. La obra e interventoría mencionada se desarrollan en el Marco del Convenio Interadministrativo 2021-012 suscrito entre el municipio de Armenia y EPA ESP.</t>
    </r>
  </si>
  <si>
    <t>Contrato de obra No. 23 de 2021 cuyo objeto es: CONSTRUCCIÓN DEL COLECTOR LA FLORIDA DEL KM 0+000 AL 1+607,66 - DEL POZO R001 AL POZO R086". 
Valor inicial del contrato: $ 3.096.419.645,78  de los cuales $ 1.238.567.858,31 se registran al presupuesto 2021 y el restante de recursos, se registraran en la vigencia 2022, teniendo en cuenta la autorización de vigencias futuras. 
Fecha de inicio: Diciembre 31 de 2021
Plazo de ejecución: 6 meses
Fecha de Terminación inicial: 30 de junio de 2022
Fecha de suspensión No. 1: 11 de enero del 2022
Fecha de reinicio No. 1: 10 de febrero del 2022
Fecha de terminación actual: 30 de julio de 2022
Esta obra cuenta con interventoría externa por medio del contrato de consultoría No. 011 de 2021 que tiene por objeto "Interventoría técnica, administrativa, financiera, contable, ambiental, social y jurídica para la Construcción del colector La Florida del K0+00 al K1+607,66 del pozo R001 al pozo R086"
Valor inicial: $ 313.356.286,00, de los cuales $ 125.342.514,40 se registran al presupuesto 2021 y el restante de recursos se registraran en la vigencia 2022 ($188.013.771,60), teniendo en cuenta la autorización de vigencias futuras (Acuerdo de Junta Directiva N° 021 de 2021.)
Fecha de inicio: Diciembre 31 de 2021
Duración: 7 meses
Fecha de Terminación inicial: 30 de julio de 2022
Fecha de suspensión No. 1: 11 de enero del 2022
Fecha de reinicio No. 1: 10 de febrero del 2022
Fecha de terminación actual: 30 de agosto de 2022
La información general del contrato puede ser consultada a través de la pagina https://siaobserva.auditoria.gov.co/guess/cto_ficha_resumen_guess.aspx?idc=6357500&amp;ide=77856c8b-5474-452e-bfac-664c18a08a41</t>
  </si>
  <si>
    <r>
      <t>De acuerdo a información suministrada por Subgerencia Técnica, el trámite de servidumbres para los proyectos de construcción de los colectores La Florida tramo 1 y Zanjón Hondo entrega quebrada Hojas Anchas Fase 1, tiene un 80% de avance, donde se han realizado todas las actividades de acuerdo con la Ley 1742, las cuales son: identificación del predio, identificación catastral, notificación de oferta económica, declaratoria de utilidad pública y registro de declaratoria de utilidad pública. Actualmente ambos proyectos cuentan con declaratoria de utilidad pública. Se cuenta con el Decreto No. 338 del 7 de diciembre de 2021</t>
    </r>
    <r>
      <rPr>
        <i/>
        <sz val="11"/>
        <rFont val="Arial"/>
        <family val="2"/>
      </rPr>
      <t xml:space="preserve"> “Por medio del cual se hace una declaratoria de utilidad pública e interés social de unos inmuebles y se imponen unas servidumbres y se dictan otras disposiciones”</t>
    </r>
    <r>
      <rPr>
        <sz val="11"/>
        <rFont val="Arial"/>
        <family val="2"/>
      </rPr>
      <t xml:space="preserve">, el cual corresponde a los predios implicados en la construcción del tramo 1 del colector La Florida.
</t>
    </r>
  </si>
  <si>
    <t xml:space="preserve">Soporte del Avance Físico: Bitácora de obra, registros fotográficos. Ejecución de obra 20%. 
Valor Inicial del contrato: $1.419.874.950
Soporte del Avance Financiero: A la fecha EPA E.S.P.  ha realizado el pago correspondiente al valor del anticipo (35%) para la ejecución de la obra. Actualmente, el contrato se encuentra en ejecución.
Valor del Anticipo: $496.956.232,50
Metros lineales de tubería contratados:
Suministro e instalación Tubería PVC UM RDE 21 D=8": 282 ml
Suministro e instalación Tubería PVC UM RDE 21 D=4": 246 ml
Suministro e instalación Tubería PVC UM RDE 21 D=3": 24 ml
Total contratados: 70,60 ml
El tiempo de ejecución inicial: 5 meses
Acta de suspensión: 06/01/2022
Acta de reinició: 10/02/2022
Fecha de terminación inicial: 23/04/2022
Fecha de terminación Final: 28/05/2022
Estado: En ejecución
Responsable de la Información: Carlos Humberto Londoño Henao – Supervisor
Nota. El contrato contó con vigencias futuras ordinarias con afectación presupuestal 2022,  autorizadas por la Junta Directiva y Aprobadas por el COMFIS. 
</t>
  </si>
  <si>
    <r>
      <t xml:space="preserve">En el momento se encuentran en ejecución dos contratos de prestación de servicios 093 y 240 como apoyo a las actividades de supervisión de obras, también se realiza la ejecución de interventoría al proyecto construcción alcantarillado pluvial en el Barrio Popular para mitigación por inundación del barrio Milagro de Dios el cual cuenta con un avance del </t>
    </r>
    <r>
      <rPr>
        <b/>
        <sz val="11"/>
        <rFont val="Arial"/>
        <family val="2"/>
      </rPr>
      <t>25%.</t>
    </r>
  </si>
  <si>
    <r>
      <rPr>
        <b/>
        <sz val="11"/>
        <rFont val="Arial"/>
        <family val="2"/>
      </rPr>
      <t xml:space="preserve">5. Ejecución del contrato de obra No. 011 de 2021, </t>
    </r>
    <r>
      <rPr>
        <sz val="11"/>
        <rFont val="Arial"/>
        <family val="2"/>
      </rPr>
      <t xml:space="preserve">
Objeto: "Reposición colector quebrada la Montañita fase 1, municipio de Armenia Quindío"
Valor inicial: $ 920.543.128,05
Adición: $ 364.305.762,03
Valor final: $ 1.284.848.890,08
Fecha de Inicio: Agosto 23 de 2021
Fecha de terminación inicial: 06 de enero de 2022
Fecha de Suspensión: 20 de diciembre de 2021
Fecha de Reinicio: 12 de enero de 2022
Tiempo de prorroga: 2 meses y 15 días
Fecha de Terminación ampliada: Abril 15 de 2022
Esta obra cuenta con interventoría externa a través del Contrato de Consultoría N° 04 de 2021 cuyo objeto es: INTERVENTORIA TECNICA, ADMINISTRATIVA , FINANCIERA, CONTABLE , AMBIENTAL SOCIAL Y JURIDICA PARA LA REPOSICION DEL COLECTOR QUEBRADA LA MONTAÑITA FASE 1 
Valor inicial : $116.957.976
Adición: $ 33.804.165,42
Valor final: $ 150.762.141,42
Fecha de Inicio: Agosto 23 de 2021
Fecha de Suspensión: 20 de diciembre de 2021
Fecha de Reinicio: 12 de enero de 2022
Tiempo de prorroga: 2 meses y 15 días
Fecha de Terminación ampliada: Mayo 15 de 2022
Nota. Este contrato cuenta con vigencias futuras ordinarias 2022 con afectación en el presupuesto 2022, aprobadas por la Junta Directiva y el COMFIS.</t>
    </r>
  </si>
  <si>
    <r>
      <rPr>
        <b/>
        <sz val="11"/>
        <rFont val="Arial"/>
        <family val="2"/>
      </rPr>
      <t>1. Ejecución del contrato de obra No. 21 de 2021</t>
    </r>
    <r>
      <rPr>
        <sz val="11"/>
        <rFont val="Arial"/>
        <family val="2"/>
      </rPr>
      <t xml:space="preserve">
Objeto: REPOSICION DEL COLECTOR  CRISTALES ENTRE LAS CAMARAS 7430-7431  E INTERVENCION DE LAS ESTRUCTURAS ESPECIFICAS PARA LA ESTABILIZACION DEL TRAMO DEL COLECTOR CRISTALES EN LA CIUDAD DE ARMENIA
Valor inicial: $1.316.160.158,11 
Fecha de inicio: Diciembre 24 de 2021
Plazo de ejecución: 4 meses y 15 días. 
Fecha de Suspensión No. 1: 13 de enero de 2022
Fecha de Reinicio No. 1: 19 de enero de 2022
Fecha de Suspensión No. 2: 1 de marzo de 2022
Fecha de Reinicio No. 2: 16 de marzo de 2022
Fecha de terminación Actual: Mayo 29 de 2022.
Esta obra cuenta con interventoría externa a través del Contrato de Consultoría N° 09 de 2021 cuyo objeto es: INTERVENTORIA TECNICA, ADMINISTRATIVA , FINANCIERA, CONTABLE , AMBIENTAL SOCIAL Y JURIDICA PARA LA REPOSICION DEL COLECTOR  CRISTALES ENTRE LAS CAMARAS 7430-7431  E INTERVENCION DE LAS ESTRUCTURAS ESPECIFICAS PARA LA ESTABILIZACION DEL TRAMOS DEL COLECTOR CRISTALES EN LA CIUDAD DE ARMENIA
Valor inicial : $138.215.043,00
Fecha de Inicio: Diciembre 24 de 2021
Plazo de ejecución: 5 meses y 15 días. 
Fecha de Suspensión No. 1: 13 de enero de 2022
Fecha de Reinicio No. 1: 19 de enero de 2022
Fecha de Suspensión No. 2: 1 de marzo de 2022
Fecha de Reinicio No. 2: 16 de marzo de 2022
Fecha de terminación Actual : 29 de junio de 2022
Nota: Contrato de Obra e Interventoría con vigencias futuras ordinarias para la vigencia 2022 con afectación al presupuesto 2022 aprobadas por la Junta Directiva 
</t>
    </r>
  </si>
  <si>
    <r>
      <t xml:space="preserve">Se suscribió el </t>
    </r>
    <r>
      <rPr>
        <b/>
        <sz val="11"/>
        <rFont val="Arial"/>
        <family val="2"/>
      </rPr>
      <t>contrato de Suministro e Instalación N°028 de 2021</t>
    </r>
    <r>
      <rPr>
        <sz val="11"/>
        <rFont val="Arial"/>
        <family val="2"/>
      </rPr>
      <t xml:space="preserve">,  que tiene por </t>
    </r>
    <r>
      <rPr>
        <b/>
        <sz val="11"/>
        <rFont val="Arial"/>
        <family val="2"/>
      </rPr>
      <t>objeto</t>
    </r>
    <r>
      <rPr>
        <sz val="11"/>
        <rFont val="Arial"/>
        <family val="2"/>
      </rPr>
      <t xml:space="preserve">  " Suministro e instalación de los  elementos móviles y fijos para dar cumplimiento a la resolución 1409 de 2012 en trabajos de alturas que aplican en el proceso de gestión captación y tratamiento de EPA ESP"
</t>
    </r>
    <r>
      <rPr>
        <b/>
        <sz val="11"/>
        <rFont val="Arial"/>
        <family val="2"/>
      </rPr>
      <t>Valor del contrato:</t>
    </r>
    <r>
      <rPr>
        <sz val="11"/>
        <rFont val="Arial"/>
        <family val="2"/>
      </rPr>
      <t xml:space="preserve">  $279.363.210, de los cuales $ 210.584.780 aproximadamente se invertirán en PTAP
</t>
    </r>
    <r>
      <rPr>
        <b/>
        <sz val="11"/>
        <rFont val="Arial"/>
        <family val="2"/>
      </rPr>
      <t>Valor del Contrato:</t>
    </r>
    <r>
      <rPr>
        <sz val="11"/>
        <rFont val="Arial"/>
        <family val="2"/>
      </rPr>
      <t xml:space="preserve"> $ 279.3636.210, Para este producto corresponde un valor de $  34.599.372,5
</t>
    </r>
    <r>
      <rPr>
        <b/>
        <sz val="11"/>
        <rFont val="Arial"/>
        <family val="2"/>
      </rPr>
      <t xml:space="preserve">Fecha de Inicio: </t>
    </r>
    <r>
      <rPr>
        <sz val="11"/>
        <rFont val="Arial"/>
        <family val="2"/>
      </rPr>
      <t xml:space="preserve">23/12/2021
</t>
    </r>
    <r>
      <rPr>
        <b/>
        <sz val="11"/>
        <rFont val="Arial"/>
        <family val="2"/>
      </rPr>
      <t xml:space="preserve">Tiempo de ejecución: </t>
    </r>
    <r>
      <rPr>
        <sz val="11"/>
        <rFont val="Arial"/>
        <family val="2"/>
      </rPr>
      <t xml:space="preserve">2 meses
</t>
    </r>
    <r>
      <rPr>
        <b/>
        <sz val="11"/>
        <rFont val="Arial"/>
        <family val="2"/>
      </rPr>
      <t>Valor de anticipo:</t>
    </r>
    <r>
      <rPr>
        <sz val="11"/>
        <rFont val="Arial"/>
        <family val="2"/>
      </rPr>
      <t xml:space="preserve"> $139.681.605 
</t>
    </r>
    <r>
      <rPr>
        <b/>
        <sz val="11"/>
        <rFont val="Arial"/>
        <family val="2"/>
      </rPr>
      <t>Acta parcial N°1:</t>
    </r>
    <r>
      <rPr>
        <sz val="11"/>
        <rFont val="Arial"/>
        <family val="2"/>
      </rPr>
      <t xml:space="preserve"> $ 160.901.685 
</t>
    </r>
    <r>
      <rPr>
        <b/>
        <sz val="11"/>
        <rFont val="Arial"/>
        <family val="2"/>
      </rPr>
      <t>Acta de Suspensión N°1:</t>
    </r>
    <r>
      <rPr>
        <sz val="11"/>
        <rFont val="Arial"/>
        <family val="2"/>
      </rPr>
      <t xml:space="preserve"> 22/02/17 por un termino de 20 días
</t>
    </r>
    <r>
      <rPr>
        <b/>
        <sz val="11"/>
        <rFont val="Arial"/>
        <family val="2"/>
      </rPr>
      <t>Acta de Suspensión N°2:</t>
    </r>
    <r>
      <rPr>
        <sz val="11"/>
        <rFont val="Arial"/>
        <family val="2"/>
      </rPr>
      <t xml:space="preserve"> 22/03/09 por un termino de 41 días
</t>
    </r>
    <r>
      <rPr>
        <b/>
        <sz val="11"/>
        <rFont val="Arial"/>
        <family val="2"/>
      </rPr>
      <t>Afecta de reinicio N°1:</t>
    </r>
    <r>
      <rPr>
        <sz val="11"/>
        <rFont val="Arial"/>
        <family val="2"/>
      </rPr>
      <t xml:space="preserve"> 29/03/2022
</t>
    </r>
    <r>
      <rPr>
        <b/>
        <sz val="11"/>
        <rFont val="Arial"/>
        <family val="2"/>
      </rPr>
      <t>fecha de terminación ampliada:</t>
    </r>
    <r>
      <rPr>
        <sz val="11"/>
        <rFont val="Arial"/>
        <family val="2"/>
      </rPr>
      <t xml:space="preserve"> 3/04/2022
</t>
    </r>
    <r>
      <rPr>
        <b/>
        <sz val="11"/>
        <rFont val="Arial"/>
        <family val="2"/>
      </rPr>
      <t>Soporte de Avance Físico:</t>
    </r>
    <r>
      <rPr>
        <sz val="11"/>
        <rFont val="Arial"/>
        <family val="2"/>
      </rPr>
      <t xml:space="preserve"> 80%
</t>
    </r>
    <r>
      <rPr>
        <b/>
        <sz val="11"/>
        <rFont val="Arial"/>
        <family val="2"/>
      </rPr>
      <t>Soporte de Avance Financiero:</t>
    </r>
    <r>
      <rPr>
        <sz val="11"/>
        <rFont val="Arial"/>
        <family val="2"/>
      </rPr>
      <t xml:space="preserve"> 58%
Al momento se han ejecutado las siguientes actividades
•Suministro e instalación de pórtico estructural fabricado con columnas tipo HEA 200 y viga estructural en IPE 160 para línea de vida en riel de aluminio de 5 metros, incluye pintura epóxica anticorrosiva y pintura de acabado alquídica de exteriores. El pórtico tendrá una altura de 2,2 metros y 5 metros de ancho, estará ubicado en la zona de bocatoma, el operario podrá hacerle la limpieza a la rejilla de bocatoma anclado a la línea de vida
•Suministro e instalación de línea de vida en riel de aluminio (certificada) para pórtico en zona de bocatoma. Incluye elementos de sujeción y un carro deslizador. El operario podrá acercarse a la limpieza de la rejilla anclado a la línea de vida
•Suministro e instalación de línea de vida horizontal fija en acero inoxidable 316 (certificada) con diámetro de 8mm de 35 metros para zona de aforo en rio, que cumpla con EN-795 y resolución 1409 de 2012. El operario se anclará usando una línea de vida portátil con arrestador.
•Suministro de línea de vida vertical en cuerda de 10 metros con arrestador de caídas, se anclará a la línea de vida horizontal fija en cable de acero, evitando que el operario sea arrastrado por el río
•Suministro e instalación de rodapié de 10 cm en platina de acero de 1/8 de pulgada en todas las barandas perimetrales existentes en la zona de bocatoma, incluye pintura epóxica anticorrosiva con acabados en pintura alquídica de exteriores. La resolución 1409 de 2012 exige rodapié para barandas
•Baranda perimetral normalizada, fabricada e instalada en acero al carbono con recubrimiento con pintura epóxica anticorrosiva, 10 metros lineales en total
•Suministro e instalación de escalera tipo gato de 2,6 metros, fabricada en acero inoxidable 304
•suministro e instalación de poste estructural con punto de anclaje certificado en acero inoxidable para ascenso y descenso seguro a labores de limpieza en los tanques, el poste tendrá un largo de 70 cm y estará fabricado en tubo estructural de 100 x 50 en calibre 3 mm. Para ser usado con un yoyo retráctil de 3 vías que funciona como equipo de rescate. El operario lo pondrá en el poste cada vez que haga las labores
•Suministro de línea de vida auto retráctil de 3 vías de 50 pies en cable de acero galvanizado, Funciona como yoyo retráctil, sistema de descenso controlado y rescate asistido para trabajo en espacios confinados. Cumple con EN 795 Y resolución 1409 de 2012
•Poste estructural con punto de anclaje certificado en acero inoxidable para ascenso y descenso seguro a labores de limpieza en los tanques, el poste tendrá un largo de 70 cm y estará fabricado en tubo estructural de 100 x 50 x 3 mm. Se usará un yoyo retráctil de 3 vías que funciona como equipo de rescate. El operario lo pondrá en el poste cada vez que hagan las labores
Estado actual del contrato: En ejecución
Notas.
1. El contrato de consultoría conto con autorización de vigencias futuras por parte de Junta Directiva y COMFIS.
2. La información contractual al detalle puede ser consultada a través de la pagina del http://siaobserva.auditoria.gov.co/</t>
    </r>
  </si>
  <si>
    <r>
      <t xml:space="preserve">Se suscribió  </t>
    </r>
    <r>
      <rPr>
        <b/>
        <sz val="11"/>
        <rFont val="Arial"/>
        <family val="2"/>
      </rPr>
      <t>Contrato de Suministro e Instalación N°014/2022</t>
    </r>
    <r>
      <rPr>
        <sz val="11"/>
        <rFont val="Arial"/>
        <family val="2"/>
      </rPr>
      <t xml:space="preserve"> el cual tiene por </t>
    </r>
    <r>
      <rPr>
        <b/>
        <sz val="11"/>
        <rFont val="Arial"/>
        <family val="2"/>
      </rPr>
      <t>objeto</t>
    </r>
    <r>
      <rPr>
        <sz val="11"/>
        <rFont val="Arial"/>
        <family val="2"/>
      </rPr>
      <t xml:space="preserve"> " Intervención en Filtros Autolavado Para El Control Del Retrolavado Fase 2 De La Planta De Tratamiento De Agua Potable De Empresas Públicas De Armenia
</t>
    </r>
    <r>
      <rPr>
        <b/>
        <sz val="11"/>
        <rFont val="Arial"/>
        <family val="2"/>
      </rPr>
      <t>Valor del Contrato:</t>
    </r>
    <r>
      <rPr>
        <sz val="11"/>
        <rFont val="Arial"/>
        <family val="2"/>
      </rPr>
      <t xml:space="preserve"> $ 598.700.698
</t>
    </r>
    <r>
      <rPr>
        <b/>
        <sz val="11"/>
        <rFont val="Arial"/>
        <family val="2"/>
      </rPr>
      <t>Fecha de Inicio:</t>
    </r>
    <r>
      <rPr>
        <sz val="11"/>
        <rFont val="Arial"/>
        <family val="2"/>
      </rPr>
      <t xml:space="preserve"> 01/02/2022
</t>
    </r>
    <r>
      <rPr>
        <b/>
        <sz val="11"/>
        <rFont val="Arial"/>
        <family val="2"/>
      </rPr>
      <t xml:space="preserve">Tiempo de ejecución: </t>
    </r>
    <r>
      <rPr>
        <sz val="11"/>
        <rFont val="Arial"/>
        <family val="2"/>
      </rPr>
      <t xml:space="preserve">4 meses
</t>
    </r>
    <r>
      <rPr>
        <b/>
        <sz val="11"/>
        <rFont val="Arial"/>
        <family val="2"/>
      </rPr>
      <t>Valor pago anticipado</t>
    </r>
    <r>
      <rPr>
        <sz val="11"/>
        <rFont val="Arial"/>
        <family val="2"/>
      </rPr>
      <t xml:space="preserve">: $$299.350.349 corresponde al 40%
</t>
    </r>
    <r>
      <rPr>
        <b/>
        <sz val="11"/>
        <rFont val="Arial"/>
        <family val="2"/>
      </rPr>
      <t>Soporte de Avance Físico</t>
    </r>
    <r>
      <rPr>
        <sz val="11"/>
        <rFont val="Arial"/>
        <family val="2"/>
      </rPr>
      <t xml:space="preserve">:32 %
</t>
    </r>
    <r>
      <rPr>
        <b/>
        <sz val="11"/>
        <rFont val="Arial"/>
        <family val="2"/>
      </rPr>
      <t>Soporte del Avance Financiero:</t>
    </r>
    <r>
      <rPr>
        <sz val="11"/>
        <rFont val="Arial"/>
        <family val="2"/>
      </rPr>
      <t xml:space="preserve"> 0%
Al momento se han ejecutado las siguientes actividades
Switch de red no administrable con al menos 4 puertos de cobre + 2 puerto de Fobra Óptica
Sensor para rangos bajos de turbidez (0,001 - 4000 NTU) en aplicaciones de agua limpia (potable, agua de proceso). Con cable 20 m Conformidad con norma ISO 7027. Válido para todas las aplicaciones en planta de aguas.
Estado actual del contrato: En ejecución</t>
    </r>
  </si>
  <si>
    <r>
      <t xml:space="preserve">Se suscribió </t>
    </r>
    <r>
      <rPr>
        <b/>
        <sz val="11"/>
        <rFont val="Arial"/>
        <family val="2"/>
      </rPr>
      <t xml:space="preserve">Contrato de Prestación de Servicios N°03 de 2022 </t>
    </r>
    <r>
      <rPr>
        <sz val="11"/>
        <rFont val="Arial"/>
        <family val="2"/>
      </rPr>
      <t xml:space="preserve">el cual tiene por </t>
    </r>
    <r>
      <rPr>
        <b/>
        <sz val="11"/>
        <rFont val="Arial"/>
        <family val="2"/>
      </rPr>
      <t>objeto</t>
    </r>
    <r>
      <rPr>
        <sz val="11"/>
        <rFont val="Arial"/>
        <family val="2"/>
      </rPr>
      <t xml:space="preserve"> "Prestación De Servicios De Rehabilitación Y Mejoramiento De Las Condiciones Actuales Del Sistema De Telemetría Y Control Remoto Del Centro De Control Maestro Estaciones De Control Hidráulico Macro Medición Y Planta De Tratamiento De Agua Potable De Empresas Publicas De Armenia ESP" 
</t>
    </r>
    <r>
      <rPr>
        <b/>
        <sz val="11"/>
        <rFont val="Arial"/>
        <family val="2"/>
      </rPr>
      <t>Valor del contrato:</t>
    </r>
    <r>
      <rPr>
        <sz val="11"/>
        <rFont val="Arial"/>
        <family val="2"/>
      </rPr>
      <t xml:space="preserve"> Hasta agotar $400.000.000, donde $150.000.000 son asignados para la Planta de Tratamiento de Agua Potable 
</t>
    </r>
    <r>
      <rPr>
        <b/>
        <sz val="11"/>
        <rFont val="Arial"/>
        <family val="2"/>
      </rPr>
      <t>Fecha de inicio:</t>
    </r>
    <r>
      <rPr>
        <sz val="11"/>
        <rFont val="Arial"/>
        <family val="2"/>
      </rPr>
      <t xml:space="preserve">01/02/2022
</t>
    </r>
    <r>
      <rPr>
        <b/>
        <sz val="11"/>
        <rFont val="Arial"/>
        <family val="2"/>
      </rPr>
      <t xml:space="preserve">Tiempo de ejecución: </t>
    </r>
    <r>
      <rPr>
        <sz val="11"/>
        <rFont val="Arial"/>
        <family val="2"/>
      </rPr>
      <t xml:space="preserve">hasta el 31 de diciembre de 2022 y/o hasta agotar presupuesto lo primero que ocurra
</t>
    </r>
    <r>
      <rPr>
        <b/>
        <sz val="11"/>
        <rFont val="Arial"/>
        <family val="2"/>
      </rPr>
      <t>Soporte de Avance Físico:</t>
    </r>
    <r>
      <rPr>
        <sz val="11"/>
        <rFont val="Arial"/>
        <family val="2"/>
      </rPr>
      <t xml:space="preserve"> 25%
</t>
    </r>
    <r>
      <rPr>
        <b/>
        <sz val="11"/>
        <rFont val="Arial"/>
        <family val="2"/>
      </rPr>
      <t xml:space="preserve">Soporte de Avance Financiero: </t>
    </r>
    <r>
      <rPr>
        <sz val="11"/>
        <rFont val="Arial"/>
        <family val="2"/>
      </rPr>
      <t xml:space="preserve">25%
</t>
    </r>
    <r>
      <rPr>
        <b/>
        <sz val="11"/>
        <rFont val="Arial"/>
        <family val="2"/>
      </rPr>
      <t xml:space="preserve">Acta parcial N°1: </t>
    </r>
    <r>
      <rPr>
        <sz val="11"/>
        <rFont val="Arial"/>
        <family val="2"/>
      </rPr>
      <t>$32.979.565</t>
    </r>
  </si>
  <si>
    <t>Se cuenta con el modelo hidráulico de la red Matriz de la red matriz, en la actualidad se esta procesando la información de caudales y presiones horarias, para su posterior ajuste y calibración.
Para el desarrollo de las tareas relacionadas con la actividad se suscribieron y ejecutaron los siguientes contratos:
- Clausulado Simplificado N° 076 de 2022, cuyo objeto: Prestación de servicios profesionales de apoyo a la gestión para desarrollar actividades requeridas en la parametrización de variables y ajuste de resultados de la modelación hidráulica de la red matriz de distribución y/o sectores hidráulicos del municipio de Armenia, por un valor de $ 12.124.000.
La Información contractual general puede ser consultado a través de https://siaobserva.auditoria.gov.co
Las evidencias del desarrollo de las actividades reposan en la Subgerencia Técnica Ubicada en la Sede Corbones
Indicador de mantenimiento.</t>
  </si>
  <si>
    <t>Contrato de Consultoría N° 009 de 2020
Objeto: ESTUDIOS Y DISEÑOS PARA LOS COLECTORES DE LAS QUEBRADAS LA FLORIDA , SAN NICOLAS Y RIO QUINDIO MUNICIPIO DE ARMENIA
Valor: $1.122.962.908,00
Contrato con vigencias futuras ordinarias 2022 autorizadas por la Junta Directiva y Aprobadas por  el COMFIS
Actividades ejecutadas: Visitas a sitios de influencia del proyecto y recopilación de datos para la realización de los estudios y diseños proyectados, además de trabajos topográficos y de cartografía.</t>
  </si>
  <si>
    <r>
      <t>Se realizó contrato de compraventa # 24 de 2021, cuyo objeto contractual es: Compra de • Seis (6) carros compactadores de 25 y3, • Un (1) carro compactador de 8 y3,  • Un (1) carro doble troque con brazo hidráulico para el manejo de caja estacionaria (amplirrol),  • Dos (2) cajas compactadoras de 25 y3, • Dos (2) cajas compactadoras de 17 y3, •  Cinco (5) levantadores de carga trasera lifter.
Dicho contrato tuvo fecha de inicio el 31 de diciembre de 2021 y tiene fecha prevista de terminación el 29 de abril de 2022. Hasta el momento el contratista ha realizado el suministro de 8 de los 17 elementos contratados, los cuales se mencionan a continuación:
 • Dos (2) cajas compactadoras de 25 y3,
• Dos (2) cajas compactadoras de 17 y3 
• Cuatro (4) levantadores de carga trasera lifter
El contratista ha solicitado una prorroga del contrato por termino de 45 días, para la entrega de los vehículos, manifestando: "</t>
    </r>
    <r>
      <rPr>
        <i/>
        <sz val="11"/>
        <rFont val="Arial"/>
        <family val="2"/>
      </rPr>
      <t xml:space="preserve">durante el 2021 y 2022, la industria automotriz global ha venido experimentando dificultades en el suministro de materiales debido a los impactos de producción ocasionados por el COVID-19, donde las plantas de producción de vehículos tuvieron que cerrar durante algunas semanas, incluso meses, debido a la emergencia sanitaria que afectó nuestro mundo. Las plantas de semiconductores eléctricos tuvieron una demanda inesperada de material para satisfacer un gran número de solicitudes de componentes electrónicos a nivel mundial, por lo cual su capacidad de producción no estaba preparada para atender a todo el mercado, generando una ampliación en los tiempos de entrega." </t>
    </r>
    <r>
      <rPr>
        <sz val="11"/>
        <rFont val="Arial"/>
        <family val="2"/>
      </rPr>
      <t>dicha solicitud de prorroga esta en estudio por parte del supervisor del contrato y el área jurídica de EPA ESP</t>
    </r>
  </si>
  <si>
    <r>
      <rPr>
        <b/>
        <sz val="11"/>
        <rFont val="Arial"/>
        <family val="2"/>
      </rPr>
      <t xml:space="preserve">1. </t>
    </r>
    <r>
      <rPr>
        <sz val="11"/>
        <rFont val="Arial"/>
        <family val="2"/>
      </rPr>
      <t>Durante la vigencia 2020, Empresas Publicas de Armenia ESP., suscribió y dio inicio al Contrato de Obra N° 015 de 2020 cuyo objeto  "Mantenimiento al enriquecimiento forestal realizado en el predio La Zulia bajo el contrato de obra N° 006 del 2018 con especies forestales protectoras en la cuenca alta del Rio Quindío"., por valor de $ $ 68.472.478.</t>
    </r>
    <r>
      <rPr>
        <b/>
        <sz val="11"/>
        <rFont val="Arial"/>
        <family val="2"/>
      </rPr>
      <t xml:space="preserve">
Soporte del Avance Financiero: </t>
    </r>
    <r>
      <rPr>
        <sz val="11"/>
        <rFont val="Arial"/>
        <family val="2"/>
      </rPr>
      <t xml:space="preserve">0% El contrato no tuvo pago anticipado ni pago de anticipo, a la fecha no se han pagado actas parciales. Se encuentra pendiente la entrega de informe final.
</t>
    </r>
    <r>
      <rPr>
        <b/>
        <sz val="11"/>
        <rFont val="Arial"/>
        <family val="2"/>
      </rPr>
      <t xml:space="preserve">Soporte del Avance Físico: </t>
    </r>
    <r>
      <rPr>
        <sz val="11"/>
        <rFont val="Arial"/>
        <family val="2"/>
      </rPr>
      <t>95%. el cual corresponde a resiembra y mantenimiento inicial, segundo, tercer y parcialmente el cuarto mantenimiento a las especies forestales sembradas mediante el Contrato de Obra No. 06 de 2018, en el predio La Zulia. Hace falta mantenimiento a algunas especies forestales y la visita de verificación.
El contrato se encuentra suspendidp bajo la suspensión No. 3. consecuente del fenómeno de intensas lluvias, lo que no solo dificulta la movilización al predio, sino también que el desplazamiento hacia el lote objeto de enriquecimiento forestal representa una actividad riesgo en razón a la inestabilidad del terreno y a los múltiples deslizamientos de tierra que se vienen presentando en la jurisdicción de Salento. Estas situaciones han generado lentitud en el desarrollo de las actividades de mantenimiento, ya que se dificulta el transporte de los insumos y materiales hacia los sitios de trabajo y el movimiento seguro de los obreros por los terrenos, debido a los largos trayectos, a las fuertes pendientes y la ubicación del predio; lo anterior ha ocasionado que la ruta crítica del contrato sea alterada y excedan los estándares de la planificación inicial.
• Fecha del acta de inicio: 29/12/2020
• Fecha de suspensión No.1 : 26/03/2021
* Fecha de suspensión No. 2: 25/05/2021 (prorrogando a la suspensión No. 1)
• Tiempo de suspensión: 70 días
• Fecha de reinicio: 04/06/2021
* Fecha de suspensión No. 3 : 01/03/2022
* Tiempo de suspensión: 92 días
* Fecha proyectada de reinicio: 01/06/2022
• Fecha de terminación: 08/06/2022
Nota:
1. El contrato de obra conto con vigencias futuras ordinarias para la vigencia 2022 aprobadas por la Junta Directiva y el COMFIS, estos documentos reposan en la Dirección Jurídica de EPA ESP.
2. Ante lo expuesto la Subgerencia Técnica, mediante oficio GPT-1283 solicito modificación de la meta física para la vigencia 2021, con una ejecución que pasa a la vigencia 2022.
3. Adicional a lo anterior, requirió la autorización de vigencias futuras ordinarias para contratos en ejecución por parte de la Junta Directiva, logrando su aprobación mediante Acuerdo de Junta Directiva N° 046 de 2021, el cual puede ser consultado a través de El acuerdo mencionado puede ser consultado a través de https://www.epa.gov.co/contratacion/actos-administrativos/9138-acuerdo-046.
4. La información Contractual General puede ser consultada a través de https://siaobserva.auditoria.gov.co</t>
    </r>
  </si>
  <si>
    <r>
      <rPr>
        <b/>
        <sz val="11"/>
        <rFont val="Arial"/>
        <family val="2"/>
      </rPr>
      <t xml:space="preserve">1. </t>
    </r>
    <r>
      <rPr>
        <sz val="11"/>
        <rFont val="Arial"/>
        <family val="2"/>
      </rPr>
      <t>Durante la vigencia 2020, Empresas Publicas de Armenia ESP., suscribió y dio inicio al Contrato de Obra N° 018 de 2020 cuyo objeto  "Enriquecimiento forestal en el predio La Estrella de la cuenca alta del Rio Quindío"., por valor de $  115.710.043</t>
    </r>
    <r>
      <rPr>
        <b/>
        <sz val="11"/>
        <rFont val="Arial"/>
        <family val="2"/>
      </rPr>
      <t xml:space="preserve">
Soporte del Avance Financiero: </t>
    </r>
    <r>
      <rPr>
        <sz val="11"/>
        <rFont val="Arial"/>
        <family val="2"/>
      </rPr>
      <t xml:space="preserve">0% El contrato no tuvo pago anticipado ni pago de anticipo, a la fecha no se han pagado actas parciales.
</t>
    </r>
    <r>
      <rPr>
        <b/>
        <sz val="11"/>
        <rFont val="Arial"/>
        <family val="2"/>
      </rPr>
      <t xml:space="preserve">Soporte del Avance Físico: </t>
    </r>
    <r>
      <rPr>
        <sz val="11"/>
        <rFont val="Arial"/>
        <family val="2"/>
      </rPr>
      <t>50,1 %. Se realizó visita de reconocimiento al predio de La Estrella con personal de la Dirección de Planeación Municipal de Armenia, personal del contratista y personal de EPA ESP, con el fin de iniciar las actividades contractuales, posterior a esto se realizaron visitas para realizar el levantamiento fotogramétrico con puntos de amarres geodésicos con RTK, con el fin de identificar las áreas de pastos limpios del predio y de está manera realizar el enriquecimiento forestal en áreas de pastos limpios. Luego del reinicio se realizó siembra y mantenimiento inicial.
El contrato stuvo una suspensión a causa de la existencia de un residente apoderado del predio de conservación La Estrella, en las áreas identificadas para la siembra; por lo anterior EPA ESP expuso el caso frente a Departamento de Bienes y Suministros y la Dirección de Planeación Municipal del municipio de Armenia, como dueños y administradores del predio, con el fin de que sea resuelta la situación de apoderamiento; lo cual generó un desplazamiento en la fecha proyectada para la terminación normal del contrato, dentro del plazo de ejecución inicialmente pactado. Para la solución de lo anterior se realizó reunión el 16/11/2021 con Planeación Municipal de Armenia y el señor Mauricio Arias, con el fin de darle solución a la situación de apoderamiento, a lo cual en dicha reunión el señor Mauricio se comprometió a liberar las áreas de interes dentro del predio La Estrella. El  26/01/2022 mediante oficio DP-POT-AMB 1954 la Dirección dePlaneación Municipal de Armenia, informa que despues de verificacción realizada durante los dos meses anteriores que ya no existe ocupación irregular que ponga en riesgo el desarrollo de las actividades del contrato de obra No. 018-2020.
• Fecha del acta de inicio: 01/02/2021
• Fecha de terminación inicial: 31/01/2022
• Fecha de suspensión No. 1: 11/10/2021
• Tiempo de suspensión No. 1: 114
* Fecha de reinicio No. 1: 02/02/2022
* Fecha de terminación: 25/05/2022
Nota:
1. El contrato de obra conto con vigencias futuras ordinarias para la vigencia 2022 aprobadas por la Junta Directiva y el COMFIS, estos documentos reposan en la Dirección Jurídica de EPA ESP.
2. Ante lo expuesto la Subgerencia Técnica, mediante oficio GPT-1283 solicito modificación de la meta física para la vigencia 2021, con una ejecución que pasa a la vigencia 2022.
3. Adicional a lo anterior, requirió la autorización de vigencias futuras ordinarias para contratos en ejecución por parte de la Junta Directiva, logrando su aprobación mediante Acuerdo de Junta Directiva N° 046 de 2021, el cual puede ser consultado a través de El acuerdo mencionado puede ser consultado a través de https://www.epa.gov.co/contratacion/actos-administrativos/9138-acuerdo-046.
4. La información Contractual General puede ser consultada a través de https://siaobserva.auditoria.gov.co</t>
    </r>
  </si>
  <si>
    <r>
      <rPr>
        <b/>
        <sz val="11"/>
        <rFont val="Arial"/>
        <family val="2"/>
      </rPr>
      <t>Acciones ejecutadas:</t>
    </r>
    <r>
      <rPr>
        <sz val="11"/>
        <rFont val="Arial"/>
        <family val="2"/>
      </rPr>
      <t xml:space="preserve">
* Celebración de tres contratos con clausulado simplificado que apuntan directamente al cumplimiento de lo planeado en el proyecto de Modelo de intervención de la Cuenca Alta del rio Quindío (CCS 126-2022 coordinador del modelo; CCS 044-2022 apoyo profesional; CCS 045-2022 personal de apoyo actividades de educación ambiental).
Nota:  La información Contractual General puede ser consultada a través de https://siaobserva.auditoria.gov.co
* 7 grupos de interes impactados con educación ambiental.
* 5 grupos de la I.E Liceo Quindío impactados con educación ambiental.
* Participación en MTI moderada por CRQ, referente a los PSA.
* Se continúa con alianzas con 7 instituciones paracontinuar con las acciones encaminadas a la conservación del recurso hidríco.
* Participación en 16 convocatorias interinstitucionales relacionadas con la Gestión integral del recurso hídrico.
* Se apoya el plan de manejo ambiental y se realiza acción de compensación en los predios La Estrella y La Zulia, a través de la ejecución del Contrato de obra No. 015 de 2020 y Contrato de obra No. 018 de 2020.
* Las caracterizaciones físico química y bacteriológica, de enero y febrero de 2022, relacionadas por Gestión de Captación y Tratamiento, han sido tabuladas para generar el primer informe de calidad y cantidad, teniendo en cuenta que la información se solicita mes vencido por lo que dicho informe está en estructuración.
*Se radica el 24/03/2022 estudio previo para el "segundo Mantenimiento al enriquecimiento forestal realizado en el Predio la Estrella bajo el Contrato de Obra No. 022 del 2019, con especies forestales protectoras, en la cuenca alta del río Quindío."</t>
    </r>
  </si>
  <si>
    <t>Comunas 5,7,8,9 y 10
Municipio de Armenia
Departamento del Quindio</t>
  </si>
  <si>
    <r>
      <rPr>
        <b/>
        <sz val="11"/>
        <rFont val="Arial"/>
        <family val="2"/>
      </rPr>
      <t>Vigencia 2021</t>
    </r>
    <r>
      <rPr>
        <sz val="11"/>
        <rFont val="Arial"/>
        <family val="2"/>
      </rPr>
      <t xml:space="preserve">
Con los resultados de los análisis de laboratorio de los contratos de prestación de servicios No. 25 de 2020 y 338 de 2021 se completaron las caracterizaciones estipuladas en el PSMV, logrando realizar el informe anual sobre el estado de fuentes receptoras y puntos vertimientos del año 2021, asi como la audeclaración de cargas contaminantes.
</t>
    </r>
    <r>
      <rPr>
        <b/>
        <sz val="11"/>
        <rFont val="Arial"/>
        <family val="2"/>
      </rPr>
      <t xml:space="preserve">Vigencia 2022 </t>
    </r>
    <r>
      <rPr>
        <sz val="11"/>
        <rFont val="Arial"/>
        <family val="2"/>
      </rPr>
      <t xml:space="preserve">
Para el cumplimiento del PSMV actualmente se cuenta con el contrato de prestacion de servicios No. 14 de 2022 que tiene por objeto "Prestación de los servicios de un laboratorio acreditado por el IDEAM, para realizar los ensayos físico químicos y bacteriológicos a las fuentes hídricas, a los vertimientos generados por la red de alcantarillado y a los vertimientos generados en la PTAR La Marina y en la Planta de Tratamiento de Agua Potable PTAP, de acuerdo al plan de monitoreo incluido dentro del PSMV" con la siguiente trazabilidad: 
Valor: $ 200.771.597
Fecha de inicio: 16 de febrero del 2022
Duración: 6 meses
Fecha de terminación: 15 de agosto del 2022
</t>
    </r>
  </si>
  <si>
    <r>
      <t xml:space="preserve">Seguimiento del Plan Anticorrupción y Atención al Ciudadano Decreto (2641/2012) de EPA ESP con corte al 31 de marzo de 2022
</t>
    </r>
    <r>
      <rPr>
        <b/>
        <sz val="11"/>
        <rFont val="Arial"/>
        <family val="2"/>
      </rPr>
      <t>Componente 1  Mapa de Riesgos de Corrupción.</t>
    </r>
    <r>
      <rPr>
        <sz val="11"/>
        <rFont val="Arial"/>
        <family val="2"/>
      </rPr>
      <t xml:space="preserve">
</t>
    </r>
    <r>
      <rPr>
        <b/>
        <sz val="11"/>
        <rFont val="Arial"/>
        <family val="2"/>
      </rPr>
      <t>No. de Riesgos:</t>
    </r>
    <r>
      <rPr>
        <sz val="11"/>
        <rFont val="Arial"/>
        <family val="2"/>
      </rPr>
      <t xml:space="preserve"> </t>
    </r>
    <r>
      <rPr>
        <b/>
        <sz val="11"/>
        <rFont val="Arial"/>
        <family val="2"/>
      </rPr>
      <t xml:space="preserve">23  </t>
    </r>
    <r>
      <rPr>
        <sz val="11"/>
        <rFont val="Arial"/>
        <family val="2"/>
      </rPr>
      <t xml:space="preserve">       
No se reporta a la fecha  </t>
    </r>
    <r>
      <rPr>
        <b/>
        <sz val="11"/>
        <rFont val="Arial"/>
        <family val="2"/>
      </rPr>
      <t>%
Componente 2 Racionalización de Trámites.</t>
    </r>
    <r>
      <rPr>
        <sz val="11"/>
        <rFont val="Arial"/>
        <family val="2"/>
      </rPr>
      <t xml:space="preserve">
</t>
    </r>
    <r>
      <rPr>
        <b/>
        <sz val="11"/>
        <rFont val="Arial"/>
        <family val="2"/>
      </rPr>
      <t>Tramites con acciones propuestas:26</t>
    </r>
    <r>
      <rPr>
        <sz val="11"/>
        <rFont val="Arial"/>
        <family val="2"/>
      </rPr>
      <t xml:space="preserve">
No se reporta a la fecha   </t>
    </r>
    <r>
      <rPr>
        <b/>
        <sz val="11"/>
        <rFont val="Arial"/>
        <family val="2"/>
      </rPr>
      <t>%</t>
    </r>
    <r>
      <rPr>
        <sz val="11"/>
        <rFont val="Arial"/>
        <family val="2"/>
      </rPr>
      <t xml:space="preserve">
</t>
    </r>
    <r>
      <rPr>
        <b/>
        <sz val="11"/>
        <rFont val="Arial"/>
        <family val="2"/>
      </rPr>
      <t xml:space="preserve">Componente 3 Rendición de cuentas. 
No. de Metas:20 
</t>
    </r>
    <r>
      <rPr>
        <sz val="11"/>
        <rFont val="Arial"/>
        <family val="2"/>
      </rPr>
      <t>No se reporta a la fecha</t>
    </r>
    <r>
      <rPr>
        <b/>
        <sz val="11"/>
        <rFont val="Arial"/>
        <family val="2"/>
      </rPr>
      <t xml:space="preserve">  %</t>
    </r>
    <r>
      <rPr>
        <sz val="11"/>
        <rFont val="Arial"/>
        <family val="2"/>
      </rPr>
      <t xml:space="preserve">
</t>
    </r>
    <r>
      <rPr>
        <b/>
        <sz val="11"/>
        <rFont val="Arial"/>
        <family val="2"/>
      </rPr>
      <t>Componente 4 Mecanismos para mejorar la atención al ciudadano.</t>
    </r>
    <r>
      <rPr>
        <sz val="11"/>
        <rFont val="Arial"/>
        <family val="2"/>
      </rPr>
      <t xml:space="preserve">
</t>
    </r>
    <r>
      <rPr>
        <b/>
        <sz val="11"/>
        <rFont val="Arial"/>
        <family val="2"/>
      </rPr>
      <t xml:space="preserve">No. de Metas: 10  </t>
    </r>
    <r>
      <rPr>
        <sz val="11"/>
        <rFont val="Arial"/>
        <family val="2"/>
      </rPr>
      <t xml:space="preserve">No se reporta a la fecha   </t>
    </r>
    <r>
      <rPr>
        <b/>
        <sz val="11"/>
        <rFont val="Arial"/>
        <family val="2"/>
      </rPr>
      <t xml:space="preserve">% </t>
    </r>
    <r>
      <rPr>
        <sz val="11"/>
        <rFont val="Arial"/>
        <family val="2"/>
      </rPr>
      <t xml:space="preserve">
</t>
    </r>
    <r>
      <rPr>
        <b/>
        <sz val="11"/>
        <rFont val="Arial"/>
        <family val="2"/>
      </rPr>
      <t>Componente 5 Mecanismos para la Transparencia y Acceso a la Información.</t>
    </r>
    <r>
      <rPr>
        <sz val="11"/>
        <rFont val="Arial"/>
        <family val="2"/>
      </rPr>
      <t xml:space="preserve">
</t>
    </r>
    <r>
      <rPr>
        <b/>
        <sz val="11"/>
        <rFont val="Arial"/>
        <family val="2"/>
      </rPr>
      <t xml:space="preserve"> No. de Metas: 29 </t>
    </r>
    <r>
      <rPr>
        <sz val="11"/>
        <rFont val="Arial"/>
        <family val="2"/>
      </rPr>
      <t xml:space="preserve">No se reporta a la fecha   %
</t>
    </r>
    <r>
      <rPr>
        <b/>
        <sz val="11"/>
        <rFont val="Arial"/>
        <family val="2"/>
      </rPr>
      <t xml:space="preserve">Total  Cumplimiento : </t>
    </r>
    <r>
      <rPr>
        <sz val="11"/>
        <rFont val="Arial"/>
        <family val="2"/>
      </rPr>
      <t xml:space="preserve">No se reporta a la fecha   %
Cabe recordar que el seguimiento al Plan Anticorrupción se realiza de manera Cuatrimestral </t>
    </r>
  </si>
  <si>
    <r>
      <t xml:space="preserve">En ejecución el Contrato de consultoría No.07/2021
Objeto: ESTUDIOS Y DISEÑOS PARA LA NUEVA BASE DE ASEO DE EPA UBICADA  EN EL PREDIO EL TESORITO DEL MUNICIPIO DE ARMENIA  (PROPIEDAD DE EPA), INCLUYENDO ÁREA DE MANTENIMIENTO DE VEHÍCULOS DE LA EMPRESA Y REMODELACIÓN DE LA BASE ACTUAL DE ASEO. 
Valor Inicial del contrato: $ 280.685,000, de los cuales $140.342.500,00 se registraron en el presupuesto de 2021 y el restante ($140.342.500,00) se registraran en la vigencia 2022, de acuerdo a las vigencias futuras ordinarias autorizadas.
Anticipo pagado 2021: $112.274.000,00
Fecha de inicio: 2021-12-01
Fecha de terminación: 2022-04-30
Se tienen los levantamientos topográficos y se cuenta con un 20% de avance en los diseños arquitectónicos
Porcentaje de avance de la consultoría a 31/12/2021: 38%
Porcentaje de avance de la consultoría a 31/03/2022: 80%
Se espera a 30 de junio de 2022 el 100% de ejecucion de la consultoria anterior.
</t>
    </r>
    <r>
      <rPr>
        <b/>
        <sz val="11"/>
        <rFont val="Arial"/>
        <family val="2"/>
      </rPr>
      <t>Responsable de la información: Gestión Planeación Técnica.</t>
    </r>
    <r>
      <rPr>
        <sz val="11"/>
        <rFont val="Arial"/>
        <family val="2"/>
      </rPr>
      <t xml:space="preserve">
Notas:
La información detallada del contrato se puede consultar a través de la pagina hhttps://siaobserva.auditoria.gov.co
El desarrollo de estudios y diseños proporciona la documentación técnica requerida para programar (Física - Financieramente) intervención y mejoramiento locativo de las sedes y bienes inmuebles de EPA ESP., con el fin de adecuar la infraestructura, de tal manera que se proporcionen las condiciones técnicas, operativas y ambientales que contribuyan cumpliendo con los requisitos legales, normativos y reglamentarios establecidos para el desarrollo de los componentes del servicio de Aseo (Normas de Seguridad y salud en el Trabajo - Costos operacionales, control de aspectos ambientales de las actividades de aseo, entre otros)
Es importante mencionar que el alcance de la consultoría contribuye positivamente al cumplimiento de algunos de los controles establecidos para mitigar los aspectos ambientales de las actividades de aseo establecidos en la DPC-MA-003 Matriz de Identificación y Evaluación de Aspectos e Impactos Ambientales.</t>
    </r>
  </si>
  <si>
    <r>
      <rPr>
        <b/>
        <sz val="11"/>
        <rFont val="Arial"/>
        <family val="2"/>
      </rPr>
      <t>Contrato Clausulado Simplificado Obra 188/2022</t>
    </r>
    <r>
      <rPr>
        <sz val="11"/>
        <rFont val="Arial"/>
        <family val="2"/>
      </rPr>
      <t xml:space="preserve">
</t>
    </r>
    <r>
      <rPr>
        <b/>
        <sz val="11"/>
        <rFont val="Arial"/>
        <family val="2"/>
      </rPr>
      <t xml:space="preserve">Objeto: </t>
    </r>
    <r>
      <rPr>
        <sz val="11"/>
        <rFont val="Arial"/>
        <family val="2"/>
      </rPr>
      <t xml:space="preserve">Construcción de un Pozo Séptico - Sistema de Tratamiento de Aguas Residuales de la Estación de Bombeo de Empresas Públicas de Armenia ESP.
</t>
    </r>
    <r>
      <rPr>
        <b/>
        <sz val="11"/>
        <rFont val="Arial"/>
        <family val="2"/>
      </rPr>
      <t xml:space="preserve">Valor: $ 21.597.503
</t>
    </r>
    <r>
      <rPr>
        <sz val="11"/>
        <rFont val="Arial"/>
        <family val="2"/>
      </rPr>
      <t>Acta de Inicio:
Fecha de finalización</t>
    </r>
    <r>
      <rPr>
        <b/>
        <sz val="11"/>
        <rFont val="Arial"/>
        <family val="2"/>
      </rPr>
      <t>:</t>
    </r>
    <r>
      <rPr>
        <sz val="11"/>
        <rFont val="Arial"/>
        <family val="2"/>
      </rPr>
      <t xml:space="preserve">
% de avance fisico de la Obra a 31/03/2022: 50%
% de avance financiero de la Obra a 31/03/2022: 40% correspondiente al pago del anticipo.
</t>
    </r>
    <r>
      <rPr>
        <b/>
        <sz val="11"/>
        <rFont val="Arial"/>
        <family val="2"/>
      </rPr>
      <t>Responsable de la información: Gestión Planeación Técnica</t>
    </r>
    <r>
      <rPr>
        <sz val="11"/>
        <rFont val="Arial"/>
        <family val="2"/>
      </rPr>
      <t xml:space="preserve">
Notas:  La información detallada del contrato se puede consultar a través de la pagina hhttps://siaobserva.auditoria.gov.co
Al estar ubicada esta estación de bombeo en zona rural donde no existen redes de alcantarillado  se hace necesario la adecuación locativa  a traves de la instalación de un sistema de tratamiento de aguas residuales en la estación de bombeo que permita dar cumplimiento a la normatividad legal vigente y a la politica de gestión integrada de EPA ESP con relación a la prevención de la contaminación.</t>
    </r>
  </si>
  <si>
    <r>
      <rPr>
        <b/>
        <sz val="11"/>
        <rFont val="Arial"/>
        <family val="2"/>
      </rPr>
      <t>Contrato de Obra 012/2022</t>
    </r>
    <r>
      <rPr>
        <sz val="11"/>
        <rFont val="Arial"/>
        <family val="2"/>
      </rPr>
      <t xml:space="preserve">
</t>
    </r>
    <r>
      <rPr>
        <b/>
        <sz val="11"/>
        <rFont val="Arial"/>
        <family val="2"/>
      </rPr>
      <t>Objeto:</t>
    </r>
    <r>
      <rPr>
        <sz val="11"/>
        <rFont val="Arial"/>
        <family val="2"/>
      </rPr>
      <t xml:space="preserve"> Adelantar adecuaciones eléctricas para ampliación de carga 225 KVA y Migración de Nivel 1 a Nivel 2 y Acondicionamiento eléctrico sala de crisis - Centro Control Maestro - Planta de Tratamiento de Agua Potable.
</t>
    </r>
    <r>
      <rPr>
        <b/>
        <sz val="11"/>
        <rFont val="Arial"/>
        <family val="2"/>
      </rPr>
      <t>Valor:</t>
    </r>
    <r>
      <rPr>
        <sz val="11"/>
        <rFont val="Arial"/>
        <family val="2"/>
      </rPr>
      <t xml:space="preserve"> $ 95.380.061,3
Acta de Inicio: 22-03-01
Fecha de finalización: 22-03-30
Estado del contrato: El contrato tuvo suspensión el 24/03/2022, toda vez que algunos de los materiales ha ser utilizados son importados y aun no se estabilizan las importaciones y presentan altos tiempos de espera, así como los tiempos necesarios para la certificación y pruebas de vacio de los transformadores. Dicha suspensión es de 45 días.
% de avance fisico de la Obra a 31/03/2022: 50%
% de avance financiero de la Obra a 31/03/2022: 40% correspondiente al pago del anticipo.
</t>
    </r>
    <r>
      <rPr>
        <b/>
        <sz val="11"/>
        <rFont val="Arial"/>
        <family val="2"/>
      </rPr>
      <t>Responsable de la información: Gestión Planeación Técnica.</t>
    </r>
    <r>
      <rPr>
        <sz val="11"/>
        <rFont val="Arial"/>
        <family val="2"/>
      </rPr>
      <t xml:space="preserve">
Notas:  La información detallada del contrato se puede consultar a través de la pagina hhttps://siaobserva.auditoria.gov.co
Estas adecuaciones eléctricas permitiran  ampliar su funcionamiento y optimizar  y mejorar la plataforma técnologica  con que actualmente se cuenta, centrando las bases para la instalación de una sala de crisis que permita atender en tiempo real y procurar soluciones a traves de un equipo de respuesta, afrontando las emergencias que se presentan en la prestación del servicio de acueducto y alcantarillado, redundando en un mejor y oportuno servicio para los usuaios de EPA ESP.</t>
    </r>
  </si>
  <si>
    <r>
      <rPr>
        <b/>
        <sz val="11"/>
        <rFont val="Arial"/>
        <family val="2"/>
      </rPr>
      <t>Contrato Clausulado Simplificado Obra 190/2022</t>
    </r>
    <r>
      <rPr>
        <sz val="11"/>
        <rFont val="Arial"/>
        <family val="2"/>
      </rPr>
      <t xml:space="preserve">
</t>
    </r>
    <r>
      <rPr>
        <b/>
        <sz val="11"/>
        <rFont val="Arial"/>
        <family val="2"/>
      </rPr>
      <t xml:space="preserve">Objeto: </t>
    </r>
    <r>
      <rPr>
        <sz val="11"/>
        <rFont val="Arial"/>
        <family val="2"/>
      </rPr>
      <t xml:space="preserve">Adecuación de instalaciones electricas e iluminación cancha sede social el caimo
</t>
    </r>
    <r>
      <rPr>
        <b/>
        <sz val="11"/>
        <rFont val="Arial"/>
        <family val="2"/>
      </rPr>
      <t>Valor:</t>
    </r>
    <r>
      <rPr>
        <sz val="11"/>
        <rFont val="Arial"/>
        <family val="2"/>
      </rPr>
      <t xml:space="preserve"> $ 32.925.069,39
Acta de Inicio: 22-03-02
Fecha de finalización: 22-3-18
% de avance fisico de la Obra a 31/03/2022: 100%
% de avance financiero de la Obra a 31/03/2022: 40% correspondiente al pago del anticipo, en tramite acta de pago final y liquidación.
</t>
    </r>
    <r>
      <rPr>
        <b/>
        <sz val="11"/>
        <rFont val="Arial"/>
        <family val="2"/>
      </rPr>
      <t>Responsable de la información: Gestión Planeación Técnica.</t>
    </r>
    <r>
      <rPr>
        <sz val="11"/>
        <rFont val="Arial"/>
        <family val="2"/>
      </rPr>
      <t xml:space="preserve">
Notas:  La información detallada del contrato se puede consultar a través de la pagina hhttps://siaobserva.auditoria.gov.co
La sede social y deportiva el Caimo es una propiedad de Epa Esp Ubicada en la Zona rural del Municipio de Armenia concebida como un espacio de esparcimiento para los funcionarios de EPA ESP y sus familias en donde se busca optimizar su uso en horas nocturnas, por tal motivo se hace necesario adecuar las acometidas eléctricas e iluminación de la cancha permitiendo con ello ampliar la capacidad de brindar un area de esparcimiento y bienestar social del talento humano que presta sus servicios a Empresas Publicas de Armenia ESP.</t>
    </r>
  </si>
  <si>
    <t>Población estimada
16.104 Aprox.
Suscriptores aproximados impactados a  31 de marzo de 2022
Acueducto: 4.026</t>
  </si>
  <si>
    <t>Población estimada
199.000 Aprox.
Suscriptores aproximados impactados a  31 de marzo de 2022
Directos: 19.301
Indirectos: 30.452</t>
  </si>
  <si>
    <t xml:space="preserve">SECRETARÍA O  ENTIDAD RESPONSABLE:  4.5. EMPRESAS PÚBLICAS DE ARMENIA ESP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</si>
</sst>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quot;$&quot;* #,##0_);_(&quot;$&quot;* \(#,##0\);_(&quot;$&quot;* &quot;-&quot;??_);_(@_)"/>
    <numFmt numFmtId="166" formatCode="_-* #.##0.00_-;\-* #.##0.00_-;_-* &quot;-&quot;??_-;_-@_-"/>
    <numFmt numFmtId="167" formatCode="_-&quot;$&quot;\ * #.##0.00_-;\-&quot;$&quot;\ * #.##0.00_-;_-&quot;$&quot;\ * &quot;-&quot;??_-;_-@_-"/>
    <numFmt numFmtId="168" formatCode="0.0%"/>
    <numFmt numFmtId="169" formatCode="_(* #.##0.00_);_(* \(#.##0.00\);_(* &quot;-&quot;??_);_(@_)"/>
    <numFmt numFmtId="170" formatCode="_-&quot; &quot;&quot; &quot;* #,##0.00_-;\-&quot; &quot;&quot; &quot;* #,##0.00_-;_-&quot; &quot;&quot; &quot;* &quot;-&quot;??_-;_-@_-"/>
    <numFmt numFmtId="171" formatCode="_(* #,##0.00_);_(* \(#,##0.00\);_(* &quot;-&quot;??_);_(@_)"/>
    <numFmt numFmtId="172" formatCode="_-* #,##0_-;\-* #,##0_-;_-* &quot;-&quot;??_-;_-@_-"/>
    <numFmt numFmtId="173" formatCode="_-&quot; &quot;\ * #,##0_-;\-&quot; &quot;\ * #,##0_-;_-&quot; &quot;\ * &quot;-&quot;_-;_-@_-"/>
    <numFmt numFmtId="174" formatCode="_-&quot;$&quot;\ * #,##0.00_-;\-&quot;$&quot;\ * #,##0.00_-;_-&quot;$&quot;\ * &quot;-&quot;_-;_-@_-"/>
    <numFmt numFmtId="175" formatCode="_(&quot; &quot;\ * #,##0.00_);_(&quot; &quot;\ * \(#,##0.00\);_(&quot; &quot;\ * &quot;-&quot;??_);_(@_)"/>
    <numFmt numFmtId="176" formatCode="_(* #,##0.000_);_(* \(#,##0.000\);_(* &quot;-&quot;??_);_(@_)"/>
    <numFmt numFmtId="177" formatCode="_(&quot;$&quot;\ * #,##0.00_);_(&quot;$&quot;\ * \(#,##0.00\);_(&quot;$&quot;\ * &quot;-&quot;??_);_(@_)"/>
  </numFmts>
  <fonts count="50">
    <font>
      <sz val="11"/>
      <color theme="1"/>
      <name val="Calibri"/>
      <family val="2"/>
      <scheme val="minor"/>
    </font>
    <font>
      <sz val="11"/>
      <color theme="1"/>
      <name val="Calibri"/>
      <family val="2"/>
      <scheme val="minor"/>
    </font>
    <font>
      <sz val="10"/>
      <name val="Arial"/>
      <family val="2"/>
    </font>
    <font>
      <sz val="11"/>
      <name val="Arial"/>
      <family val="2"/>
    </font>
    <font>
      <sz val="16"/>
      <color indexed="81"/>
      <name val="Tahoma"/>
      <family val="2"/>
    </font>
    <font>
      <sz val="11"/>
      <color indexed="8"/>
      <name val="Arial"/>
      <family val="2"/>
    </font>
    <font>
      <sz val="11"/>
      <color theme="1"/>
      <name val="Arial"/>
      <family val="2"/>
    </font>
    <font>
      <b/>
      <sz val="11"/>
      <name val="Arial"/>
      <family val="2"/>
    </font>
    <font>
      <i/>
      <sz val="11"/>
      <name val="Arial"/>
      <family val="2"/>
    </font>
    <font>
      <sz val="11"/>
      <color rgb="FFFF0000"/>
      <name val="Arial"/>
      <family val="2"/>
    </font>
    <font>
      <i/>
      <sz val="11"/>
      <color rgb="FFFF0000"/>
      <name val="Arial"/>
      <family val="2"/>
    </font>
    <font>
      <u/>
      <sz val="11"/>
      <name val="Arial"/>
      <family val="2"/>
    </font>
    <font>
      <sz val="10"/>
      <color rgb="FF000000"/>
      <name val="Calibri"/>
      <family val="2"/>
      <scheme val="minor"/>
    </font>
    <font>
      <i/>
      <sz val="11"/>
      <color theme="1"/>
      <name val="Arial"/>
      <family val="2"/>
    </font>
    <font>
      <b/>
      <sz val="11"/>
      <color theme="1"/>
      <name val="Arial"/>
      <family val="2"/>
    </font>
    <font>
      <sz val="11"/>
      <color rgb="FF0070C0"/>
      <name val="Arial"/>
      <family val="2"/>
    </font>
    <font>
      <sz val="9"/>
      <color indexed="81"/>
      <name val="Tahoma"/>
      <family val="2"/>
    </font>
    <font>
      <b/>
      <sz val="9"/>
      <color indexed="81"/>
      <name val="Tahoma"/>
      <family val="2"/>
    </font>
    <font>
      <b/>
      <sz val="12"/>
      <name val="Arial"/>
      <family val="2"/>
    </font>
    <font>
      <sz val="12"/>
      <name val="Arial"/>
      <family val="2"/>
    </font>
    <font>
      <sz val="12"/>
      <name val="Calibri"/>
      <family val="2"/>
      <scheme val="minor"/>
    </font>
    <font>
      <sz val="12"/>
      <color theme="1"/>
      <name val="Calibri"/>
      <family val="2"/>
      <scheme val="minor"/>
    </font>
    <font>
      <sz val="12"/>
      <color rgb="FFFF0000"/>
      <name val="Arial"/>
      <family val="2"/>
    </font>
    <font>
      <sz val="12"/>
      <color rgb="FF0070C0"/>
      <name val="Arial"/>
      <family val="2"/>
    </font>
    <font>
      <b/>
      <sz val="11"/>
      <color rgb="FFFF0000"/>
      <name val="Arial"/>
      <family val="2"/>
    </font>
    <font>
      <b/>
      <i/>
      <sz val="11"/>
      <color rgb="FFFF000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2"/>
      <name val="Calibri "/>
    </font>
    <font>
      <b/>
      <sz val="12"/>
      <name val="Calibri "/>
    </font>
    <font>
      <sz val="12"/>
      <color rgb="FFFF0000"/>
      <name val="Calibri "/>
    </font>
    <font>
      <sz val="12"/>
      <color theme="3"/>
      <name val="Calibri "/>
    </font>
    <font>
      <b/>
      <i/>
      <sz val="12"/>
      <name val="Calibri "/>
    </font>
    <font>
      <b/>
      <sz val="12"/>
      <color rgb="FFFF0000"/>
      <name val="Calibri "/>
    </font>
    <font>
      <b/>
      <sz val="12"/>
      <color theme="0"/>
      <name val="Calibri "/>
    </font>
    <font>
      <b/>
      <i/>
      <sz val="11"/>
      <name val="Arial"/>
      <family val="2"/>
    </font>
    <font>
      <sz val="10"/>
      <name val="Arial"/>
    </font>
  </fonts>
  <fills count="5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rgb="FFDDEBF7"/>
        <bgColor indexed="64"/>
      </patternFill>
    </fill>
    <fill>
      <patternFill patternType="solid">
        <fgColor rgb="FFFFFFFF"/>
        <bgColor indexed="64"/>
      </patternFill>
    </fill>
    <fill>
      <patternFill patternType="solid">
        <fgColor rgb="FFE2EFDA"/>
        <bgColor indexed="64"/>
      </patternFill>
    </fill>
    <fill>
      <patternFill patternType="solid">
        <fgColor rgb="FFFFF2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rgb="FF00CCFF"/>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7C8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rgb="FFFFFF6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s>
  <borders count="8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diagonal/>
    </border>
    <border>
      <left style="thin">
        <color auto="1"/>
      </left>
      <right style="medium">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rgb="FF000000"/>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s>
  <cellStyleXfs count="81">
    <xf numFmtId="0" fontId="0" fillId="0" borderId="0"/>
    <xf numFmtId="44" fontId="1" fillId="0" borderId="0" applyFont="0" applyFill="0" applyBorder="0" applyAlignment="0" applyProtection="0"/>
    <xf numFmtId="9" fontId="1" fillId="0" borderId="0" applyFont="0" applyFill="0" applyBorder="0" applyAlignment="0" applyProtection="0"/>
    <xf numFmtId="9" fontId="2" fillId="0" borderId="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2" fillId="0" borderId="0" applyFill="0" applyBorder="0" applyAlignment="0" applyProtection="0"/>
    <xf numFmtId="0" fontId="2" fillId="0" borderId="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43" applyNumberFormat="0" applyAlignment="0" applyProtection="0"/>
    <xf numFmtId="0" fontId="28" fillId="29" borderId="44" applyNumberFormat="0" applyAlignment="0" applyProtection="0"/>
    <xf numFmtId="0" fontId="29" fillId="0" borderId="45" applyNumberFormat="0" applyFill="0" applyAlignment="0" applyProtection="0"/>
    <xf numFmtId="0" fontId="31" fillId="0" borderId="0" applyNumberFormat="0" applyFill="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33" borderId="0" applyNumberFormat="0" applyBorder="0" applyAlignment="0" applyProtection="0"/>
    <xf numFmtId="0" fontId="32" fillId="19" borderId="43" applyNumberFormat="0" applyAlignment="0" applyProtection="0"/>
    <xf numFmtId="0" fontId="33" fillId="15" borderId="0" applyNumberFormat="0" applyBorder="0" applyAlignment="0" applyProtection="0"/>
    <xf numFmtId="43" fontId="2" fillId="0" borderId="0" applyFill="0" applyBorder="0" applyAlignment="0" applyProtection="0"/>
    <xf numFmtId="41" fontId="2" fillId="0" borderId="0" applyFill="0" applyBorder="0" applyAlignment="0" applyProtection="0"/>
    <xf numFmtId="41" fontId="26" fillId="0" borderId="0" applyFont="0" applyFill="0" applyBorder="0" applyAlignment="0" applyProtection="0"/>
    <xf numFmtId="44" fontId="2" fillId="0" borderId="0" applyFill="0" applyBorder="0" applyAlignment="0" applyProtection="0"/>
    <xf numFmtId="42" fontId="2" fillId="0" borderId="0" applyFill="0" applyBorder="0" applyAlignment="0" applyProtection="0"/>
    <xf numFmtId="0" fontId="34" fillId="34" borderId="0" applyNumberFormat="0" applyBorder="0" applyAlignment="0" applyProtection="0"/>
    <xf numFmtId="0" fontId="1" fillId="0" borderId="0"/>
    <xf numFmtId="0" fontId="2" fillId="0" borderId="0"/>
    <xf numFmtId="0" fontId="1" fillId="0" borderId="0"/>
    <xf numFmtId="0" fontId="2" fillId="35" borderId="46" applyNumberFormat="0" applyAlignment="0" applyProtection="0"/>
    <xf numFmtId="0" fontId="35" fillId="28" borderId="47"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40" fillId="0" borderId="48" applyNumberFormat="0" applyFill="0" applyAlignment="0" applyProtection="0"/>
    <xf numFmtId="0" fontId="31" fillId="0" borderId="49" applyNumberFormat="0" applyFill="0" applyAlignment="0" applyProtection="0"/>
    <xf numFmtId="0" fontId="38" fillId="0" borderId="50" applyNumberFormat="0" applyFill="0" applyAlignment="0" applyProtection="0"/>
    <xf numFmtId="44" fontId="2" fillId="0" borderId="0" applyFill="0" applyBorder="0" applyAlignment="0" applyProtection="0"/>
    <xf numFmtId="43" fontId="2" fillId="0" borderId="0" applyFill="0" applyBorder="0" applyAlignment="0" applyProtection="0"/>
    <xf numFmtId="43" fontId="2" fillId="0" borderId="0" applyFill="0" applyBorder="0" applyAlignment="0" applyProtection="0"/>
    <xf numFmtId="44" fontId="2" fillId="0" borderId="0" applyFill="0" applyBorder="0" applyAlignment="0" applyProtection="0"/>
    <xf numFmtId="42" fontId="1" fillId="0" borderId="0" applyFont="0" applyFill="0" applyBorder="0" applyAlignment="0" applyProtection="0"/>
    <xf numFmtId="44" fontId="2" fillId="0" borderId="0" applyFill="0" applyBorder="0" applyAlignment="0" applyProtection="0"/>
    <xf numFmtId="43" fontId="2" fillId="0" borderId="0" applyFill="0" applyBorder="0" applyAlignment="0" applyProtection="0"/>
    <xf numFmtId="0" fontId="30" fillId="28" borderId="60" applyNumberFormat="0" applyAlignment="0" applyProtection="0"/>
    <xf numFmtId="0" fontId="32" fillId="19" borderId="60" applyNumberFormat="0" applyAlignment="0" applyProtection="0"/>
    <xf numFmtId="43" fontId="2" fillId="0" borderId="0" applyFill="0" applyBorder="0" applyAlignment="0" applyProtection="0"/>
    <xf numFmtId="41" fontId="26" fillId="0" borderId="0" applyFont="0" applyFill="0" applyBorder="0" applyAlignment="0" applyProtection="0"/>
    <xf numFmtId="44" fontId="2" fillId="0" borderId="0" applyFill="0" applyBorder="0" applyAlignment="0" applyProtection="0"/>
    <xf numFmtId="0" fontId="2" fillId="35" borderId="61" applyNumberFormat="0" applyAlignment="0" applyProtection="0"/>
    <xf numFmtId="0" fontId="35" fillId="28" borderId="62" applyNumberFormat="0" applyAlignment="0" applyProtection="0"/>
    <xf numFmtId="0" fontId="38" fillId="0" borderId="63" applyNumberFormat="0" applyFill="0" applyAlignment="0" applyProtection="0"/>
    <xf numFmtId="0" fontId="30" fillId="28" borderId="68" applyNumberFormat="0" applyAlignment="0" applyProtection="0"/>
    <xf numFmtId="0" fontId="32" fillId="19" borderId="68" applyNumberFormat="0" applyAlignment="0" applyProtection="0"/>
    <xf numFmtId="177" fontId="49" fillId="0" borderId="0" applyFill="0" applyBorder="0" applyAlignment="0" applyProtection="0"/>
    <xf numFmtId="0" fontId="2" fillId="35" borderId="69" applyNumberFormat="0" applyAlignment="0" applyProtection="0"/>
    <xf numFmtId="9" fontId="26" fillId="0" borderId="0" applyFont="0" applyFill="0" applyBorder="0" applyAlignment="0" applyProtection="0"/>
    <xf numFmtId="0" fontId="35" fillId="28" borderId="70" applyNumberFormat="0" applyAlignment="0" applyProtection="0"/>
    <xf numFmtId="0" fontId="38" fillId="0" borderId="71" applyNumberFormat="0" applyFill="0" applyAlignment="0" applyProtection="0"/>
  </cellStyleXfs>
  <cellXfs count="597">
    <xf numFmtId="0" fontId="0" fillId="0" borderId="0" xfId="0"/>
    <xf numFmtId="44" fontId="3" fillId="2" borderId="20" xfId="1"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2" borderId="20" xfId="1" applyNumberFormat="1" applyFont="1" applyFill="1" applyBorder="1" applyAlignment="1">
      <alignment horizontal="center" vertical="center" wrapText="1"/>
    </xf>
    <xf numFmtId="1" fontId="3" fillId="8" borderId="19" xfId="0" applyNumberFormat="1" applyFont="1" applyFill="1" applyBorder="1" applyAlignment="1">
      <alignment horizontal="center" vertical="center" wrapText="1"/>
    </xf>
    <xf numFmtId="0" fontId="7" fillId="8" borderId="19" xfId="0" applyFont="1" applyFill="1" applyBorder="1" applyAlignment="1">
      <alignment horizontal="center" vertical="center" wrapText="1"/>
    </xf>
    <xf numFmtId="9" fontId="3" fillId="8" borderId="19" xfId="0" applyNumberFormat="1" applyFont="1" applyFill="1" applyBorder="1" applyAlignment="1">
      <alignment horizontal="center" vertical="center" textRotation="90" wrapText="1"/>
    </xf>
    <xf numFmtId="9" fontId="3" fillId="8" borderId="19"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9" fontId="3" fillId="8" borderId="19" xfId="3" applyFont="1" applyFill="1" applyBorder="1" applyAlignment="1">
      <alignment horizontal="center" vertical="center" wrapText="1"/>
    </xf>
    <xf numFmtId="9" fontId="8" fillId="8" borderId="19" xfId="3" applyFont="1" applyFill="1" applyBorder="1" applyAlignment="1">
      <alignment horizontal="center" vertical="center" wrapText="1"/>
    </xf>
    <xf numFmtId="9" fontId="3" fillId="0" borderId="19" xfId="3" applyFont="1" applyFill="1" applyBorder="1" applyAlignment="1">
      <alignment horizontal="center" vertical="center" wrapText="1"/>
    </xf>
    <xf numFmtId="0" fontId="3" fillId="8" borderId="19" xfId="0" applyFont="1" applyFill="1" applyBorder="1" applyAlignment="1">
      <alignment horizontal="center" vertical="center" textRotation="90" wrapText="1"/>
    </xf>
    <xf numFmtId="9" fontId="8" fillId="0" borderId="19" xfId="0" applyNumberFormat="1" applyFont="1" applyFill="1" applyBorder="1" applyAlignment="1">
      <alignment horizontal="center" vertical="center" wrapText="1"/>
    </xf>
    <xf numFmtId="1" fontId="3" fillId="8" borderId="17" xfId="0" applyNumberFormat="1" applyFont="1" applyFill="1" applyBorder="1" applyAlignment="1">
      <alignment horizontal="center" vertical="center" wrapText="1"/>
    </xf>
    <xf numFmtId="0" fontId="3" fillId="8" borderId="40" xfId="0" applyFont="1" applyFill="1" applyBorder="1" applyAlignment="1">
      <alignment horizontal="center" vertical="center" wrapText="1"/>
    </xf>
    <xf numFmtId="0" fontId="7" fillId="7" borderId="18" xfId="0" applyFont="1" applyFill="1" applyBorder="1" applyAlignment="1">
      <alignment horizontal="center" vertical="center" wrapText="1"/>
    </xf>
    <xf numFmtId="165" fontId="3" fillId="8" borderId="19" xfId="0" applyNumberFormat="1" applyFont="1" applyFill="1" applyBorder="1" applyAlignment="1">
      <alignment horizontal="center" vertical="center" wrapText="1"/>
    </xf>
    <xf numFmtId="0" fontId="3" fillId="8" borderId="21" xfId="0" applyFont="1" applyFill="1" applyBorder="1" applyAlignment="1">
      <alignment horizontal="center" vertical="center" wrapText="1"/>
    </xf>
    <xf numFmtId="164" fontId="3" fillId="8" borderId="15" xfId="4" applyFont="1" applyFill="1" applyBorder="1" applyAlignment="1">
      <alignment horizontal="center" vertical="center" wrapText="1"/>
    </xf>
    <xf numFmtId="0" fontId="3" fillId="8" borderId="19" xfId="0" applyFont="1" applyFill="1" applyBorder="1" applyAlignment="1">
      <alignment horizontal="center" vertical="center"/>
    </xf>
    <xf numFmtId="41" fontId="3" fillId="8" borderId="19" xfId="8" applyFont="1" applyFill="1" applyBorder="1" applyAlignment="1">
      <alignment horizontal="center" vertical="center" wrapText="1"/>
    </xf>
    <xf numFmtId="3" fontId="3" fillId="8" borderId="13" xfId="0" applyNumberFormat="1" applyFont="1" applyFill="1" applyBorder="1" applyAlignment="1">
      <alignment horizontal="center" vertical="center" textRotation="90" wrapText="1"/>
    </xf>
    <xf numFmtId="10" fontId="3" fillId="8" borderId="19" xfId="0" applyNumberFormat="1" applyFont="1" applyFill="1" applyBorder="1" applyAlignment="1">
      <alignment horizontal="center" vertical="center" wrapText="1"/>
    </xf>
    <xf numFmtId="0" fontId="3" fillId="8" borderId="19" xfId="0" applyNumberFormat="1" applyFont="1" applyFill="1" applyBorder="1" applyAlignment="1">
      <alignment horizontal="center" vertical="center" wrapText="1"/>
    </xf>
    <xf numFmtId="9" fontId="3" fillId="8" borderId="19" xfId="0" applyNumberFormat="1" applyFont="1" applyFill="1" applyBorder="1" applyAlignment="1">
      <alignment horizontal="center" vertical="center"/>
    </xf>
    <xf numFmtId="43" fontId="7" fillId="8" borderId="19" xfId="9" applyFont="1" applyFill="1" applyBorder="1" applyAlignment="1">
      <alignment vertical="center" wrapText="1"/>
    </xf>
    <xf numFmtId="49" fontId="3" fillId="8" borderId="19" xfId="2" applyNumberFormat="1" applyFont="1" applyFill="1" applyBorder="1" applyAlignment="1">
      <alignment horizontal="center" vertical="center" wrapText="1"/>
    </xf>
    <xf numFmtId="49" fontId="3" fillId="8" borderId="19" xfId="8" applyNumberFormat="1" applyFont="1" applyFill="1" applyBorder="1" applyAlignment="1">
      <alignment horizontal="center" vertical="center" wrapText="1"/>
    </xf>
    <xf numFmtId="1" fontId="3" fillId="8" borderId="19" xfId="8" applyNumberFormat="1" applyFont="1" applyFill="1" applyBorder="1" applyAlignment="1">
      <alignment horizontal="center" vertical="center" wrapText="1"/>
    </xf>
    <xf numFmtId="9" fontId="8" fillId="8" borderId="19" xfId="0" applyNumberFormat="1" applyFont="1" applyFill="1" applyBorder="1" applyAlignment="1">
      <alignment horizontal="center" vertical="center" wrapText="1"/>
    </xf>
    <xf numFmtId="168" fontId="3" fillId="8" borderId="19" xfId="0" applyNumberFormat="1" applyFont="1" applyFill="1" applyBorder="1" applyAlignment="1">
      <alignment horizontal="center" vertical="center" wrapText="1"/>
    </xf>
    <xf numFmtId="1" fontId="8" fillId="8" borderId="19" xfId="0" applyNumberFormat="1" applyFont="1" applyFill="1" applyBorder="1" applyAlignment="1">
      <alignment horizontal="center" vertical="center" wrapText="1"/>
    </xf>
    <xf numFmtId="10" fontId="9" fillId="8" borderId="19" xfId="0" applyNumberFormat="1" applyFont="1" applyFill="1" applyBorder="1" applyAlignment="1">
      <alignment horizontal="center" vertical="center" wrapText="1"/>
    </xf>
    <xf numFmtId="10" fontId="9" fillId="2" borderId="19" xfId="0" applyNumberFormat="1" applyFont="1" applyFill="1" applyBorder="1" applyAlignment="1">
      <alignment horizontal="center" vertical="center" wrapText="1"/>
    </xf>
    <xf numFmtId="168" fontId="8" fillId="8" borderId="19" xfId="3"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0" fontId="3" fillId="2" borderId="19" xfId="0" applyFont="1" applyFill="1" applyBorder="1" applyAlignment="1">
      <alignment horizontal="justify" vertical="center" wrapText="1"/>
    </xf>
    <xf numFmtId="1" fontId="3" fillId="8" borderId="19" xfId="4" applyNumberFormat="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26" xfId="0" applyFont="1" applyBorder="1" applyAlignment="1">
      <alignment horizontal="center" vertical="center" wrapText="1"/>
    </xf>
    <xf numFmtId="0" fontId="14" fillId="5" borderId="3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7" fillId="0" borderId="0" xfId="0" applyFont="1" applyBorder="1" applyAlignment="1">
      <alignment vertical="center"/>
    </xf>
    <xf numFmtId="9" fontId="8" fillId="8" borderId="19" xfId="3" applyNumberFormat="1" applyFont="1" applyFill="1" applyBorder="1" applyAlignment="1">
      <alignment horizontal="center" vertical="center" wrapText="1"/>
    </xf>
    <xf numFmtId="0" fontId="3" fillId="2" borderId="19" xfId="1" applyNumberFormat="1" applyFont="1" applyFill="1" applyBorder="1" applyAlignment="1">
      <alignment vertical="center" wrapText="1"/>
    </xf>
    <xf numFmtId="0" fontId="7" fillId="3" borderId="9" xfId="0" applyFont="1" applyFill="1" applyBorder="1" applyAlignment="1">
      <alignment horizontal="right" vertical="center" wrapText="1"/>
    </xf>
    <xf numFmtId="0" fontId="7" fillId="3" borderId="10" xfId="0" applyFont="1" applyFill="1" applyBorder="1" applyAlignment="1">
      <alignment horizontal="right" vertical="center" wrapText="1"/>
    </xf>
    <xf numFmtId="0" fontId="7" fillId="3" borderId="11" xfId="0" applyFont="1" applyFill="1" applyBorder="1" applyAlignment="1">
      <alignment horizontal="right" vertical="center" wrapText="1"/>
    </xf>
    <xf numFmtId="44" fontId="7" fillId="3" borderId="11" xfId="1" applyFont="1" applyFill="1" applyBorder="1" applyAlignment="1">
      <alignment horizontal="center" vertical="center" wrapText="1"/>
    </xf>
    <xf numFmtId="44" fontId="7" fillId="3" borderId="12" xfId="1" applyFont="1" applyFill="1" applyBorder="1" applyAlignment="1">
      <alignment horizontal="center" vertical="center" wrapText="1"/>
    </xf>
    <xf numFmtId="0" fontId="6" fillId="0" borderId="0" xfId="0" applyFont="1"/>
    <xf numFmtId="0" fontId="7" fillId="3" borderId="4" xfId="0" applyFont="1" applyFill="1" applyBorder="1" applyAlignment="1">
      <alignment horizontal="right" vertical="center" wrapText="1"/>
    </xf>
    <xf numFmtId="0" fontId="7" fillId="3" borderId="0" xfId="0" applyFont="1" applyFill="1" applyBorder="1" applyAlignment="1">
      <alignment horizontal="right" vertical="center" wrapText="1"/>
    </xf>
    <xf numFmtId="44" fontId="7" fillId="3" borderId="0"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10" fontId="3" fillId="0" borderId="0" xfId="0" applyNumberFormat="1" applyFont="1" applyBorder="1" applyAlignment="1">
      <alignment horizontal="center" vertical="center" wrapText="1"/>
    </xf>
    <xf numFmtId="44" fontId="3" fillId="0" borderId="0" xfId="1" applyFont="1" applyBorder="1" applyAlignment="1">
      <alignment horizontal="right" vertical="center" wrapText="1"/>
    </xf>
    <xf numFmtId="0" fontId="3" fillId="0" borderId="8" xfId="0" applyFont="1" applyBorder="1" applyAlignment="1">
      <alignment vertical="center" wrapText="1"/>
    </xf>
    <xf numFmtId="0" fontId="7" fillId="0" borderId="0" xfId="0" applyFont="1" applyBorder="1" applyAlignment="1">
      <alignment vertical="center" wrapText="1"/>
    </xf>
    <xf numFmtId="44" fontId="6" fillId="0" borderId="0" xfId="1" applyFont="1"/>
    <xf numFmtId="0" fontId="3" fillId="2" borderId="19" xfId="0" applyFont="1" applyFill="1" applyBorder="1" applyAlignment="1">
      <alignment vertical="center" wrapText="1"/>
    </xf>
    <xf numFmtId="9" fontId="15" fillId="8" borderId="19" xfId="3" applyFont="1" applyFill="1" applyBorder="1" applyAlignment="1">
      <alignment horizontal="center" vertical="center" wrapText="1"/>
    </xf>
    <xf numFmtId="9" fontId="6" fillId="13" borderId="41" xfId="0" applyNumberFormat="1" applyFont="1" applyFill="1" applyBorder="1" applyAlignment="1">
      <alignment horizontal="center" vertical="center" wrapText="1"/>
    </xf>
    <xf numFmtId="9" fontId="13" fillId="13" borderId="41" xfId="0" applyNumberFormat="1" applyFont="1" applyFill="1" applyBorder="1" applyAlignment="1">
      <alignment horizontal="center" vertical="center" wrapText="1"/>
    </xf>
    <xf numFmtId="9" fontId="9" fillId="13" borderId="41" xfId="0" applyNumberFormat="1" applyFont="1" applyFill="1" applyBorder="1" applyAlignment="1">
      <alignment horizontal="center" vertical="center" wrapText="1"/>
    </xf>
    <xf numFmtId="9" fontId="24" fillId="13" borderId="41" xfId="0" applyNumberFormat="1" applyFont="1" applyFill="1" applyBorder="1" applyAlignment="1">
      <alignment horizontal="center" vertical="center" wrapText="1"/>
    </xf>
    <xf numFmtId="9" fontId="25" fillId="13" borderId="41" xfId="0" applyNumberFormat="1" applyFont="1" applyFill="1" applyBorder="1" applyAlignment="1">
      <alignment horizontal="center" vertical="center" wrapText="1"/>
    </xf>
    <xf numFmtId="0" fontId="24" fillId="13" borderId="41" xfId="0" applyFont="1" applyFill="1" applyBorder="1" applyAlignment="1">
      <alignment horizontal="center" vertical="center"/>
    </xf>
    <xf numFmtId="0" fontId="10" fillId="13" borderId="41" xfId="0"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0" fontId="7" fillId="5" borderId="32" xfId="0" applyFont="1" applyFill="1" applyBorder="1" applyAlignment="1">
      <alignment horizontal="center" vertical="center" wrapText="1"/>
    </xf>
    <xf numFmtId="0" fontId="3" fillId="0" borderId="0" xfId="0" applyFont="1"/>
    <xf numFmtId="9" fontId="10" fillId="2" borderId="19" xfId="3" applyNumberFormat="1" applyFont="1" applyFill="1" applyBorder="1" applyAlignment="1">
      <alignment horizontal="center" vertical="center" wrapText="1"/>
    </xf>
    <xf numFmtId="9" fontId="9" fillId="2" borderId="19" xfId="0" applyNumberFormat="1" applyFont="1" applyFill="1" applyBorder="1" applyAlignment="1">
      <alignment horizontal="center" vertical="center" wrapText="1"/>
    </xf>
    <xf numFmtId="0" fontId="41" fillId="2" borderId="0" xfId="0" applyFont="1" applyFill="1"/>
    <xf numFmtId="0" fontId="42" fillId="2" borderId="0" xfId="0" applyFont="1" applyFill="1"/>
    <xf numFmtId="170" fontId="41" fillId="2" borderId="0" xfId="0" applyNumberFormat="1" applyFont="1" applyFill="1"/>
    <xf numFmtId="0" fontId="41" fillId="2" borderId="0" xfId="0" applyFont="1" applyFill="1" applyAlignment="1">
      <alignment vertical="center"/>
    </xf>
    <xf numFmtId="0" fontId="42" fillId="2" borderId="0" xfId="0" applyFont="1" applyFill="1" applyAlignment="1">
      <alignment vertical="center"/>
    </xf>
    <xf numFmtId="0" fontId="41" fillId="2" borderId="19" xfId="0" applyFont="1" applyFill="1" applyBorder="1" applyAlignment="1">
      <alignment horizontal="center" vertical="center"/>
    </xf>
    <xf numFmtId="0" fontId="42" fillId="3" borderId="22" xfId="0" applyFont="1" applyFill="1" applyBorder="1" applyAlignment="1">
      <alignment horizontal="center" vertical="center"/>
    </xf>
    <xf numFmtId="0" fontId="42" fillId="2" borderId="19" xfId="0" applyFont="1" applyFill="1" applyBorder="1" applyAlignment="1">
      <alignment vertical="center"/>
    </xf>
    <xf numFmtId="42" fontId="42" fillId="37" borderId="19" xfId="63" applyFont="1" applyFill="1" applyBorder="1" applyAlignment="1">
      <alignment horizontal="center" vertical="center" wrapText="1"/>
    </xf>
    <xf numFmtId="0" fontId="42" fillId="2" borderId="0" xfId="0" applyFont="1" applyFill="1" applyAlignment="1">
      <alignment horizontal="center" vertical="center"/>
    </xf>
    <xf numFmtId="0" fontId="41" fillId="2" borderId="0" xfId="0" applyFont="1" applyFill="1" applyAlignment="1">
      <alignment horizontal="center" vertical="center"/>
    </xf>
    <xf numFmtId="0" fontId="41" fillId="2" borderId="19" xfId="0" applyFont="1" applyFill="1" applyBorder="1" applyAlignment="1">
      <alignment horizontal="center" vertical="center" wrapText="1"/>
    </xf>
    <xf numFmtId="44" fontId="42" fillId="37" borderId="19" xfId="1" applyFont="1" applyFill="1" applyBorder="1" applyAlignment="1">
      <alignment horizontal="center" vertical="center" wrapText="1"/>
    </xf>
    <xf numFmtId="44" fontId="41" fillId="2" borderId="19" xfId="1" applyFont="1" applyFill="1" applyBorder="1" applyAlignment="1">
      <alignment horizontal="center" vertical="center"/>
    </xf>
    <xf numFmtId="44" fontId="41" fillId="38" borderId="19" xfId="1" applyFont="1" applyFill="1" applyBorder="1" applyAlignment="1">
      <alignment horizontal="center" vertical="center"/>
    </xf>
    <xf numFmtId="175" fontId="41" fillId="2" borderId="19" xfId="0" applyNumberFormat="1" applyFont="1" applyFill="1" applyBorder="1" applyAlignment="1">
      <alignment horizontal="center" vertical="center"/>
    </xf>
    <xf numFmtId="0" fontId="41" fillId="3" borderId="19" xfId="0" applyFont="1" applyFill="1" applyBorder="1" applyAlignment="1">
      <alignment horizontal="center" vertical="center" wrapText="1"/>
    </xf>
    <xf numFmtId="44" fontId="42" fillId="3" borderId="19" xfId="1" applyFont="1" applyFill="1" applyBorder="1" applyAlignment="1">
      <alignment horizontal="center" vertical="center" wrapText="1"/>
    </xf>
    <xf numFmtId="44" fontId="43" fillId="3" borderId="19" xfId="1" applyFont="1" applyFill="1" applyBorder="1" applyAlignment="1">
      <alignment horizontal="center" vertical="center"/>
    </xf>
    <xf numFmtId="44" fontId="41" fillId="3" borderId="19" xfId="1" applyFont="1" applyFill="1" applyBorder="1" applyAlignment="1">
      <alignment horizontal="center" vertical="center"/>
    </xf>
    <xf numFmtId="44" fontId="43" fillId="38" borderId="19" xfId="1" applyFont="1" applyFill="1" applyBorder="1" applyAlignment="1">
      <alignment horizontal="center" vertical="center"/>
    </xf>
    <xf numFmtId="175" fontId="42" fillId="39" borderId="19" xfId="0" applyNumberFormat="1" applyFont="1" applyFill="1" applyBorder="1" applyAlignment="1">
      <alignment vertical="center"/>
    </xf>
    <xf numFmtId="175" fontId="41" fillId="2" borderId="0" xfId="0" applyNumberFormat="1" applyFont="1" applyFill="1" applyAlignment="1">
      <alignment horizontal="center" vertical="center"/>
    </xf>
    <xf numFmtId="0" fontId="42" fillId="39" borderId="19" xfId="0" applyFont="1" applyFill="1" applyBorder="1" applyAlignment="1">
      <alignment vertical="center"/>
    </xf>
    <xf numFmtId="44" fontId="41" fillId="0" borderId="19" xfId="1" applyFont="1" applyFill="1" applyBorder="1" applyAlignment="1">
      <alignment horizontal="center" vertical="center"/>
    </xf>
    <xf numFmtId="44" fontId="44" fillId="3" borderId="19" xfId="1" applyFont="1" applyFill="1" applyBorder="1" applyAlignment="1">
      <alignment horizontal="center" vertical="center"/>
    </xf>
    <xf numFmtId="44" fontId="44" fillId="38" borderId="19" xfId="1" applyFont="1" applyFill="1" applyBorder="1" applyAlignment="1">
      <alignment horizontal="center" vertical="center"/>
    </xf>
    <xf numFmtId="174" fontId="42" fillId="37" borderId="19" xfId="63" applyNumberFormat="1" applyFont="1" applyFill="1" applyBorder="1" applyAlignment="1">
      <alignment horizontal="center" vertical="center" wrapText="1"/>
    </xf>
    <xf numFmtId="175" fontId="42" fillId="11" borderId="0" xfId="0" applyNumberFormat="1" applyFont="1" applyFill="1" applyAlignment="1">
      <alignment horizontal="center" vertical="center"/>
    </xf>
    <xf numFmtId="44" fontId="41" fillId="40" borderId="19" xfId="1" applyFont="1" applyFill="1" applyBorder="1" applyAlignment="1">
      <alignment horizontal="center" vertical="center"/>
    </xf>
    <xf numFmtId="43" fontId="41" fillId="2" borderId="19" xfId="9" applyFont="1" applyFill="1" applyBorder="1" applyAlignment="1">
      <alignment horizontal="center" vertical="center"/>
    </xf>
    <xf numFmtId="44" fontId="44" fillId="41" borderId="19" xfId="1" applyFont="1" applyFill="1" applyBorder="1" applyAlignment="1">
      <alignment horizontal="center" vertical="center"/>
    </xf>
    <xf numFmtId="44" fontId="41" fillId="41" borderId="19" xfId="1" applyFont="1" applyFill="1" applyBorder="1" applyAlignment="1">
      <alignment horizontal="center" vertical="center"/>
    </xf>
    <xf numFmtId="175" fontId="42" fillId="2" borderId="19" xfId="0" applyNumberFormat="1" applyFont="1" applyFill="1" applyBorder="1" applyAlignment="1">
      <alignment vertical="center"/>
    </xf>
    <xf numFmtId="175" fontId="42" fillId="42" borderId="19" xfId="0" applyNumberFormat="1" applyFont="1" applyFill="1" applyBorder="1" applyAlignment="1">
      <alignment vertical="center"/>
    </xf>
    <xf numFmtId="43" fontId="42" fillId="2" borderId="0" xfId="9" applyFont="1" applyFill="1" applyAlignment="1">
      <alignment horizontal="center" vertical="center"/>
    </xf>
    <xf numFmtId="174" fontId="42" fillId="3" borderId="19" xfId="63" applyNumberFormat="1" applyFont="1" applyFill="1" applyBorder="1" applyAlignment="1">
      <alignment horizontal="center" vertical="center" wrapText="1"/>
    </xf>
    <xf numFmtId="0" fontId="42" fillId="2" borderId="17" xfId="0" applyFont="1" applyFill="1" applyBorder="1" applyAlignment="1">
      <alignment horizontal="center" vertical="center" textRotation="90" wrapText="1"/>
    </xf>
    <xf numFmtId="0" fontId="42" fillId="2" borderId="19" xfId="0" applyFont="1" applyFill="1" applyBorder="1" applyAlignment="1">
      <alignment horizontal="center" vertical="center" wrapText="1"/>
    </xf>
    <xf numFmtId="174" fontId="42" fillId="37" borderId="17" xfId="63" applyNumberFormat="1" applyFont="1" applyFill="1" applyBorder="1" applyAlignment="1">
      <alignment horizontal="center" vertical="center" wrapText="1"/>
    </xf>
    <xf numFmtId="0" fontId="42" fillId="2" borderId="15" xfId="0" applyFont="1" applyFill="1" applyBorder="1" applyAlignment="1">
      <alignment vertical="center"/>
    </xf>
    <xf numFmtId="0" fontId="42" fillId="2" borderId="0" xfId="0" applyFont="1" applyFill="1" applyBorder="1" applyAlignment="1">
      <alignment vertical="center"/>
    </xf>
    <xf numFmtId="0" fontId="42" fillId="2" borderId="17" xfId="0" applyFont="1" applyFill="1" applyBorder="1" applyAlignment="1">
      <alignment vertical="center"/>
    </xf>
    <xf numFmtId="0" fontId="41" fillId="2" borderId="17" xfId="0" applyFont="1" applyFill="1" applyBorder="1" applyAlignment="1">
      <alignment horizontal="center" vertical="center" wrapText="1"/>
    </xf>
    <xf numFmtId="0" fontId="42" fillId="3" borderId="19" xfId="0" applyFont="1" applyFill="1" applyBorder="1" applyAlignment="1">
      <alignment horizontal="center" vertical="center" textRotation="90" wrapText="1"/>
    </xf>
    <xf numFmtId="42" fontId="42" fillId="3" borderId="19" xfId="63" applyFont="1" applyFill="1" applyBorder="1" applyAlignment="1">
      <alignment horizontal="center" vertical="center" wrapText="1"/>
    </xf>
    <xf numFmtId="0" fontId="42" fillId="0" borderId="0" xfId="0" applyFont="1" applyFill="1" applyBorder="1" applyAlignment="1">
      <alignment vertical="center"/>
    </xf>
    <xf numFmtId="44" fontId="42" fillId="2" borderId="19" xfId="1" applyFont="1" applyFill="1" applyBorder="1" applyAlignment="1">
      <alignment horizontal="center" vertical="center"/>
    </xf>
    <xf numFmtId="44" fontId="41" fillId="2" borderId="19" xfId="1" applyFont="1" applyFill="1" applyBorder="1" applyAlignment="1">
      <alignment vertical="center"/>
    </xf>
    <xf numFmtId="43" fontId="41" fillId="2" borderId="19" xfId="9" applyFont="1" applyFill="1" applyBorder="1" applyAlignment="1">
      <alignment vertical="center"/>
    </xf>
    <xf numFmtId="44" fontId="41" fillId="3" borderId="19" xfId="1" applyFont="1" applyFill="1" applyBorder="1" applyAlignment="1">
      <alignment vertical="center"/>
    </xf>
    <xf numFmtId="44" fontId="42" fillId="3" borderId="19" xfId="1" applyFont="1" applyFill="1" applyBorder="1" applyAlignment="1">
      <alignment horizontal="center" vertical="center"/>
    </xf>
    <xf numFmtId="44" fontId="41" fillId="42" borderId="19" xfId="1" applyFont="1" applyFill="1" applyBorder="1" applyAlignment="1">
      <alignment vertical="center"/>
    </xf>
    <xf numFmtId="44" fontId="43" fillId="3" borderId="19" xfId="1" applyFont="1" applyFill="1" applyBorder="1" applyAlignment="1">
      <alignment vertical="center"/>
    </xf>
    <xf numFmtId="44" fontId="42" fillId="37" borderId="19" xfId="1" applyFont="1" applyFill="1" applyBorder="1" applyAlignment="1">
      <alignment vertical="center"/>
    </xf>
    <xf numFmtId="44" fontId="42" fillId="3" borderId="19" xfId="1" applyFont="1" applyFill="1" applyBorder="1" applyAlignment="1">
      <alignment vertical="center"/>
    </xf>
    <xf numFmtId="44" fontId="42" fillId="37" borderId="17" xfId="1" applyFont="1" applyFill="1" applyBorder="1" applyAlignment="1">
      <alignment horizontal="center" vertical="center"/>
    </xf>
    <xf numFmtId="44" fontId="42" fillId="43" borderId="19" xfId="1" applyFont="1" applyFill="1" applyBorder="1" applyAlignment="1">
      <alignment horizontal="center" vertical="center" wrapText="1"/>
    </xf>
    <xf numFmtId="43" fontId="42" fillId="2" borderId="19" xfId="9" applyFont="1" applyFill="1" applyBorder="1" applyAlignment="1">
      <alignment horizontal="center" vertical="center"/>
    </xf>
    <xf numFmtId="43" fontId="42" fillId="45" borderId="19" xfId="9" applyFont="1" applyFill="1" applyBorder="1" applyAlignment="1">
      <alignment horizontal="center" vertical="center" wrapText="1"/>
    </xf>
    <xf numFmtId="41" fontId="41" fillId="2" borderId="0" xfId="0" applyNumberFormat="1" applyFont="1" applyFill="1" applyAlignment="1">
      <alignment vertical="center"/>
    </xf>
    <xf numFmtId="172" fontId="41" fillId="2" borderId="0" xfId="0" applyNumberFormat="1" applyFont="1" applyFill="1" applyAlignment="1">
      <alignment vertical="center"/>
    </xf>
    <xf numFmtId="42" fontId="42" fillId="2" borderId="0" xfId="63" applyFont="1" applyFill="1" applyAlignment="1">
      <alignment horizontal="center" vertical="center"/>
    </xf>
    <xf numFmtId="170" fontId="41" fillId="2" borderId="0" xfId="0" applyNumberFormat="1" applyFont="1" applyFill="1" applyAlignment="1">
      <alignment vertical="center"/>
    </xf>
    <xf numFmtId="43" fontId="41" fillId="2" borderId="0" xfId="9" applyFont="1" applyFill="1" applyAlignment="1">
      <alignment vertical="center"/>
    </xf>
    <xf numFmtId="176" fontId="41" fillId="2" borderId="0" xfId="9" applyNumberFormat="1" applyFont="1" applyFill="1" applyAlignment="1">
      <alignment vertical="center"/>
    </xf>
    <xf numFmtId="43" fontId="41" fillId="2" borderId="0" xfId="0" applyNumberFormat="1" applyFont="1" applyFill="1" applyAlignment="1">
      <alignment vertical="center"/>
    </xf>
    <xf numFmtId="42" fontId="42" fillId="0" borderId="0" xfId="63" applyFont="1" applyFill="1" applyAlignment="1">
      <alignment horizontal="center" vertical="center"/>
    </xf>
    <xf numFmtId="170" fontId="42" fillId="0" borderId="0" xfId="0" applyNumberFormat="1" applyFont="1" applyFill="1" applyAlignment="1">
      <alignment vertical="center"/>
    </xf>
    <xf numFmtId="173" fontId="42" fillId="0" borderId="0" xfId="0" applyNumberFormat="1" applyFont="1" applyFill="1" applyAlignment="1">
      <alignment vertical="center"/>
    </xf>
    <xf numFmtId="0" fontId="41" fillId="0" borderId="0" xfId="0" applyFont="1" applyFill="1" applyAlignment="1">
      <alignment vertical="center"/>
    </xf>
    <xf numFmtId="175" fontId="42" fillId="0" borderId="0" xfId="0" applyNumberFormat="1" applyFont="1" applyFill="1" applyAlignment="1">
      <alignment vertical="center"/>
    </xf>
    <xf numFmtId="0" fontId="46" fillId="2" borderId="0" xfId="0" applyFont="1" applyFill="1" applyAlignment="1">
      <alignment horizontal="center" vertical="center"/>
    </xf>
    <xf numFmtId="42" fontId="46" fillId="2" borderId="0" xfId="63" applyFont="1" applyFill="1" applyAlignment="1">
      <alignment horizontal="center" vertical="center"/>
    </xf>
    <xf numFmtId="42" fontId="46" fillId="0" borderId="0" xfId="63" applyFont="1" applyFill="1" applyAlignment="1">
      <alignment horizontal="center" vertical="center"/>
    </xf>
    <xf numFmtId="0" fontId="47" fillId="2" borderId="0" xfId="0" applyFont="1" applyFill="1" applyAlignment="1">
      <alignment horizontal="center" vertical="center"/>
    </xf>
    <xf numFmtId="42" fontId="47" fillId="2" borderId="0" xfId="63" applyFont="1" applyFill="1" applyAlignment="1">
      <alignment horizontal="center" vertical="center"/>
    </xf>
    <xf numFmtId="42" fontId="47" fillId="0" borderId="0" xfId="63" applyFont="1" applyFill="1" applyAlignment="1">
      <alignment horizontal="center" vertical="center"/>
    </xf>
    <xf numFmtId="170" fontId="42" fillId="47" borderId="0" xfId="63" applyNumberFormat="1" applyFont="1" applyFill="1" applyAlignment="1">
      <alignment horizontal="center" vertical="center"/>
    </xf>
    <xf numFmtId="43" fontId="20" fillId="0" borderId="0" xfId="9" applyFont="1"/>
    <xf numFmtId="42" fontId="41" fillId="2" borderId="0" xfId="63" applyFont="1" applyFill="1" applyAlignment="1">
      <alignment horizontal="center" vertical="center"/>
    </xf>
    <xf numFmtId="170" fontId="41" fillId="2" borderId="0" xfId="63" applyNumberFormat="1" applyFont="1" applyFill="1" applyAlignment="1">
      <alignment horizontal="center" vertical="center"/>
    </xf>
    <xf numFmtId="170" fontId="42" fillId="48" borderId="0" xfId="63" applyNumberFormat="1" applyFont="1" applyFill="1" applyAlignment="1">
      <alignment horizontal="center" vertical="center"/>
    </xf>
    <xf numFmtId="42" fontId="41" fillId="2" borderId="0" xfId="0" applyNumberFormat="1" applyFont="1" applyFill="1" applyAlignment="1">
      <alignment vertical="center"/>
    </xf>
    <xf numFmtId="43" fontId="41" fillId="0" borderId="0" xfId="9" applyFont="1" applyFill="1" applyAlignment="1">
      <alignment vertical="center"/>
    </xf>
    <xf numFmtId="43" fontId="41" fillId="0" borderId="0" xfId="0" applyNumberFormat="1" applyFont="1" applyFill="1" applyAlignment="1">
      <alignment vertical="center"/>
    </xf>
    <xf numFmtId="0" fontId="42" fillId="0" borderId="0" xfId="0" applyFont="1" applyFill="1" applyAlignment="1">
      <alignment vertical="center"/>
    </xf>
    <xf numFmtId="43" fontId="42" fillId="0" borderId="0" xfId="9" applyFont="1" applyFill="1" applyAlignment="1">
      <alignment vertical="center"/>
    </xf>
    <xf numFmtId="43" fontId="42" fillId="2" borderId="0" xfId="0" applyNumberFormat="1" applyFont="1" applyFill="1" applyAlignment="1">
      <alignment vertical="center"/>
    </xf>
    <xf numFmtId="42" fontId="42" fillId="47" borderId="0" xfId="0" applyNumberFormat="1" applyFont="1" applyFill="1" applyAlignment="1">
      <alignment vertical="center"/>
    </xf>
    <xf numFmtId="42" fontId="42" fillId="48" borderId="0" xfId="0" applyNumberFormat="1" applyFont="1" applyFill="1" applyAlignment="1">
      <alignment vertical="center"/>
    </xf>
    <xf numFmtId="43" fontId="42" fillId="47" borderId="0" xfId="9" applyFont="1" applyFill="1" applyAlignment="1">
      <alignment vertical="center"/>
    </xf>
    <xf numFmtId="43" fontId="42" fillId="48" borderId="0" xfId="9" applyFont="1" applyFill="1" applyAlignment="1">
      <alignment vertical="center"/>
    </xf>
    <xf numFmtId="171" fontId="42" fillId="0" borderId="0" xfId="0" applyNumberFormat="1" applyFont="1" applyFill="1" applyAlignment="1">
      <alignment vertical="center"/>
    </xf>
    <xf numFmtId="171" fontId="41" fillId="2" borderId="0" xfId="0" applyNumberFormat="1" applyFont="1" applyFill="1" applyAlignment="1">
      <alignment vertical="center"/>
    </xf>
    <xf numFmtId="43" fontId="41" fillId="11" borderId="0" xfId="9" applyFont="1" applyFill="1" applyAlignment="1">
      <alignment vertical="center"/>
    </xf>
    <xf numFmtId="43" fontId="42" fillId="0" borderId="0" xfId="0" applyNumberFormat="1" applyFont="1" applyFill="1" applyAlignment="1">
      <alignment vertical="center"/>
    </xf>
    <xf numFmtId="173" fontId="41" fillId="2" borderId="0" xfId="0" applyNumberFormat="1" applyFont="1" applyFill="1" applyAlignment="1">
      <alignment vertical="center"/>
    </xf>
    <xf numFmtId="4" fontId="21" fillId="0" borderId="0" xfId="0" applyNumberFormat="1" applyFont="1" applyProtection="1">
      <protection locked="0"/>
    </xf>
    <xf numFmtId="173" fontId="41" fillId="0" borderId="0" xfId="0" applyNumberFormat="1" applyFont="1" applyFill="1" applyAlignment="1">
      <alignment vertical="center"/>
    </xf>
    <xf numFmtId="44" fontId="42" fillId="2" borderId="0" xfId="0" applyNumberFormat="1" applyFont="1" applyFill="1" applyAlignment="1">
      <alignment horizontal="center" vertical="center"/>
    </xf>
    <xf numFmtId="44" fontId="42" fillId="11" borderId="0" xfId="0" applyNumberFormat="1" applyFont="1" applyFill="1" applyAlignment="1">
      <alignment horizontal="center" vertical="center"/>
    </xf>
    <xf numFmtId="0" fontId="7" fillId="0" borderId="19" xfId="0" applyFont="1" applyBorder="1" applyAlignment="1">
      <alignment horizontal="center" vertical="center" wrapText="1"/>
    </xf>
    <xf numFmtId="9" fontId="9" fillId="0" borderId="19" xfId="3" applyFont="1" applyFill="1" applyBorder="1" applyAlignment="1">
      <alignment horizontal="center" vertical="center" wrapText="1"/>
    </xf>
    <xf numFmtId="9" fontId="3" fillId="0" borderId="19" xfId="0" applyNumberFormat="1" applyFont="1" applyFill="1" applyBorder="1" applyAlignment="1">
      <alignment horizontal="center" vertical="center" wrapText="1"/>
    </xf>
    <xf numFmtId="0" fontId="3" fillId="36" borderId="19" xfId="0" applyFont="1" applyFill="1" applyBorder="1" applyAlignment="1">
      <alignment vertical="center" wrapText="1"/>
    </xf>
    <xf numFmtId="0" fontId="3" fillId="0" borderId="19" xfId="0" applyFont="1" applyFill="1" applyBorder="1" applyAlignment="1">
      <alignment horizontal="center" vertical="center" wrapText="1"/>
    </xf>
    <xf numFmtId="9" fontId="8" fillId="8" borderId="19" xfId="2" applyFont="1" applyFill="1" applyBorder="1" applyAlignment="1">
      <alignment horizontal="center" vertical="center" wrapText="1"/>
    </xf>
    <xf numFmtId="9" fontId="3" fillId="0" borderId="19" xfId="2" applyFont="1" applyBorder="1" applyAlignment="1">
      <alignment horizontal="center" vertical="center"/>
    </xf>
    <xf numFmtId="0" fontId="6" fillId="0" borderId="0" xfId="0" applyFont="1" applyAlignment="1">
      <alignment wrapText="1"/>
    </xf>
    <xf numFmtId="43" fontId="6" fillId="0" borderId="0" xfId="9" applyFont="1"/>
    <xf numFmtId="0" fontId="8" fillId="2"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8" borderId="19" xfId="0" applyFont="1" applyFill="1" applyBorder="1" applyAlignment="1">
      <alignment horizontal="center" vertical="center" wrapText="1"/>
    </xf>
    <xf numFmtId="168" fontId="8" fillId="8" borderId="19" xfId="2" applyNumberFormat="1" applyFont="1" applyFill="1" applyBorder="1" applyAlignment="1">
      <alignment horizontal="center" vertical="center" wrapText="1"/>
    </xf>
    <xf numFmtId="9" fontId="9" fillId="0" borderId="19" xfId="0" applyNumberFormat="1" applyFont="1" applyBorder="1" applyAlignment="1">
      <alignment horizontal="center" vertical="center"/>
    </xf>
    <xf numFmtId="0" fontId="48" fillId="8" borderId="19" xfId="0" applyNumberFormat="1" applyFont="1" applyFill="1" applyBorder="1" applyAlignment="1">
      <alignment horizontal="center" vertical="center" wrapText="1"/>
    </xf>
    <xf numFmtId="9" fontId="3" fillId="0" borderId="19" xfId="0" applyNumberFormat="1" applyFont="1" applyBorder="1" applyAlignment="1">
      <alignment horizontal="center" vertical="center"/>
    </xf>
    <xf numFmtId="9" fontId="15" fillId="0" borderId="19" xfId="2" applyFont="1" applyBorder="1" applyAlignment="1">
      <alignment horizontal="center" vertical="center"/>
    </xf>
    <xf numFmtId="0" fontId="48" fillId="8" borderId="19" xfId="0" applyFont="1" applyFill="1" applyBorder="1" applyAlignment="1">
      <alignment horizontal="center" vertical="center" wrapText="1"/>
    </xf>
    <xf numFmtId="9" fontId="9" fillId="0" borderId="19" xfId="2" applyFont="1" applyBorder="1" applyAlignment="1">
      <alignment horizontal="center" vertical="center"/>
    </xf>
    <xf numFmtId="9" fontId="9" fillId="2" borderId="19" xfId="2" applyFont="1" applyFill="1" applyBorder="1" applyAlignment="1">
      <alignment horizontal="center" vertical="center"/>
    </xf>
    <xf numFmtId="10" fontId="3" fillId="3" borderId="10" xfId="0" applyNumberFormat="1" applyFont="1" applyFill="1" applyBorder="1" applyAlignment="1">
      <alignment horizontal="center" vertical="center"/>
    </xf>
    <xf numFmtId="10" fontId="3" fillId="3" borderId="17" xfId="0" applyNumberFormat="1" applyFont="1" applyFill="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10" fontId="18" fillId="0" borderId="19" xfId="49" applyNumberFormat="1" applyFont="1" applyBorder="1" applyAlignment="1">
      <alignment horizontal="center" vertical="center"/>
    </xf>
    <xf numFmtId="10" fontId="18" fillId="36" borderId="19" xfId="49" applyNumberFormat="1" applyFont="1" applyFill="1" applyBorder="1" applyAlignment="1">
      <alignment horizontal="center" vertical="center"/>
    </xf>
    <xf numFmtId="9" fontId="0" fillId="0" borderId="0" xfId="2" applyFont="1"/>
    <xf numFmtId="42" fontId="19" fillId="0" borderId="19" xfId="49" applyNumberFormat="1" applyFont="1" applyFill="1" applyBorder="1" applyAlignment="1">
      <alignment horizontal="center" vertical="center" wrapText="1"/>
    </xf>
    <xf numFmtId="0" fontId="19" fillId="0" borderId="19" xfId="49" applyFont="1" applyFill="1" applyBorder="1" applyAlignment="1">
      <alignment horizontal="justify" vertical="center" wrapText="1"/>
    </xf>
    <xf numFmtId="0" fontId="2" fillId="0" borderId="0" xfId="49"/>
    <xf numFmtId="0" fontId="18" fillId="2" borderId="19" xfId="49" applyFont="1" applyFill="1" applyBorder="1" applyAlignment="1">
      <alignment vertical="center"/>
    </xf>
    <xf numFmtId="0" fontId="18" fillId="36" borderId="19" xfId="49" applyFont="1" applyFill="1" applyBorder="1" applyAlignment="1">
      <alignment horizontal="center" vertical="center"/>
    </xf>
    <xf numFmtId="0" fontId="18" fillId="36" borderId="19" xfId="49" applyFont="1" applyFill="1" applyBorder="1" applyAlignment="1">
      <alignment horizontal="center" vertical="center" wrapText="1"/>
    </xf>
    <xf numFmtId="0" fontId="18" fillId="36" borderId="19" xfId="49" applyFont="1" applyFill="1" applyBorder="1" applyAlignment="1">
      <alignment vertical="center"/>
    </xf>
    <xf numFmtId="0" fontId="18" fillId="36" borderId="19" xfId="49" applyFont="1" applyFill="1" applyBorder="1" applyAlignment="1">
      <alignment vertical="center" wrapText="1"/>
    </xf>
    <xf numFmtId="0" fontId="19" fillId="0" borderId="54" xfId="49" applyFont="1" applyBorder="1"/>
    <xf numFmtId="0" fontId="19" fillId="0" borderId="0" xfId="49" applyFont="1" applyBorder="1"/>
    <xf numFmtId="0" fontId="19" fillId="0" borderId="55" xfId="49" applyFont="1" applyBorder="1"/>
    <xf numFmtId="0" fontId="19" fillId="0" borderId="65" xfId="49" applyFont="1" applyBorder="1"/>
    <xf numFmtId="0" fontId="19" fillId="0" borderId="66" xfId="49" applyFont="1" applyBorder="1"/>
    <xf numFmtId="0" fontId="19" fillId="0" borderId="67" xfId="49" applyFont="1" applyBorder="1"/>
    <xf numFmtId="0" fontId="19" fillId="0" borderId="56" xfId="49" applyFont="1" applyBorder="1"/>
    <xf numFmtId="0" fontId="19" fillId="0" borderId="57" xfId="49" applyFont="1" applyBorder="1"/>
    <xf numFmtId="0" fontId="19" fillId="0" borderId="58" xfId="49" applyFont="1" applyBorder="1"/>
    <xf numFmtId="49" fontId="18" fillId="49" borderId="19" xfId="49" applyNumberFormat="1" applyFont="1" applyFill="1" applyBorder="1" applyAlignment="1">
      <alignment horizontal="center" vertical="center" wrapText="1"/>
    </xf>
    <xf numFmtId="49" fontId="18" fillId="2" borderId="19" xfId="49" applyNumberFormat="1" applyFont="1" applyFill="1" applyBorder="1" applyAlignment="1">
      <alignment horizontal="center" vertical="center" wrapText="1"/>
    </xf>
    <xf numFmtId="0" fontId="19" fillId="0" borderId="19" xfId="49" applyFont="1" applyBorder="1" applyAlignment="1">
      <alignment horizontal="center" vertical="center"/>
    </xf>
    <xf numFmtId="0" fontId="3" fillId="8" borderId="15"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7" xfId="0" applyFont="1" applyFill="1" applyBorder="1" applyAlignment="1">
      <alignment horizontal="center" vertical="center" wrapText="1"/>
    </xf>
    <xf numFmtId="9" fontId="3" fillId="8" borderId="13" xfId="2" applyFont="1" applyFill="1" applyBorder="1" applyAlignment="1">
      <alignment horizontal="center" vertical="center" wrapText="1"/>
    </xf>
    <xf numFmtId="9" fontId="3" fillId="8" borderId="17" xfId="2" applyFont="1" applyFill="1" applyBorder="1" applyAlignment="1">
      <alignment horizontal="center" vertical="center" wrapText="1"/>
    </xf>
    <xf numFmtId="9" fontId="3" fillId="8" borderId="15" xfId="0" applyNumberFormat="1" applyFont="1" applyFill="1" applyBorder="1" applyAlignment="1">
      <alignment horizontal="center" vertical="center" wrapText="1"/>
    </xf>
    <xf numFmtId="9" fontId="3" fillId="8" borderId="13" xfId="0" applyNumberFormat="1" applyFont="1" applyFill="1" applyBorder="1" applyAlignment="1">
      <alignment horizontal="center" vertical="center" wrapText="1"/>
    </xf>
    <xf numFmtId="9" fontId="3" fillId="8" borderId="17" xfId="0" applyNumberFormat="1" applyFont="1" applyFill="1" applyBorder="1" applyAlignment="1">
      <alignment horizontal="center" vertical="center" wrapText="1"/>
    </xf>
    <xf numFmtId="9" fontId="3" fillId="0" borderId="15" xfId="2" applyFont="1" applyBorder="1" applyAlignment="1">
      <alignment horizontal="center" vertical="center"/>
    </xf>
    <xf numFmtId="10" fontId="3" fillId="0" borderId="15" xfId="0" applyNumberFormat="1" applyFont="1" applyBorder="1" applyAlignment="1">
      <alignment horizontal="center" vertical="center"/>
    </xf>
    <xf numFmtId="9" fontId="3" fillId="8" borderId="15" xfId="3" applyFont="1" applyFill="1" applyBorder="1" applyAlignment="1">
      <alignment horizontal="center" vertical="center" wrapText="1"/>
    </xf>
    <xf numFmtId="9" fontId="3" fillId="8" borderId="17" xfId="3" applyFont="1" applyFill="1" applyBorder="1" applyAlignment="1">
      <alignment horizontal="center" vertical="center" wrapText="1"/>
    </xf>
    <xf numFmtId="0" fontId="3" fillId="8" borderId="19" xfId="0" applyFont="1" applyFill="1" applyBorder="1" applyAlignment="1">
      <alignment horizontal="center" vertical="center" wrapText="1"/>
    </xf>
    <xf numFmtId="43" fontId="7" fillId="8" borderId="19" xfId="9" applyFont="1" applyFill="1" applyBorder="1" applyAlignment="1">
      <alignment horizontal="center" vertical="center" wrapText="1"/>
    </xf>
    <xf numFmtId="9" fontId="3" fillId="2" borderId="19" xfId="2" applyFont="1" applyFill="1" applyBorder="1" applyAlignment="1">
      <alignment horizontal="center" vertical="center" wrapText="1"/>
    </xf>
    <xf numFmtId="0" fontId="3" fillId="0" borderId="19" xfId="0" applyFont="1" applyBorder="1" applyAlignment="1">
      <alignment horizontal="center" vertical="center" wrapText="1"/>
    </xf>
    <xf numFmtId="43" fontId="7" fillId="8" borderId="15" xfId="9" applyFont="1" applyFill="1" applyBorder="1" applyAlignment="1">
      <alignment horizontal="center" vertical="center" wrapText="1"/>
    </xf>
    <xf numFmtId="43" fontId="7" fillId="8" borderId="13" xfId="9" applyFont="1" applyFill="1" applyBorder="1" applyAlignment="1">
      <alignment horizontal="center" vertical="center" wrapText="1"/>
    </xf>
    <xf numFmtId="43" fontId="7" fillId="8" borderId="17" xfId="9"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165" fontId="3" fillId="8" borderId="17" xfId="0" applyNumberFormat="1"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7" xfId="0" applyFont="1" applyFill="1" applyBorder="1" applyAlignment="1">
      <alignment horizontal="center" vertical="center" wrapText="1"/>
    </xf>
    <xf numFmtId="9" fontId="3" fillId="8" borderId="13" xfId="0" applyNumberFormat="1" applyFont="1" applyFill="1" applyBorder="1" applyAlignment="1">
      <alignment horizontal="center" vertical="center" textRotation="90" wrapText="1"/>
    </xf>
    <xf numFmtId="0" fontId="3" fillId="8" borderId="17" xfId="0" applyFont="1" applyFill="1" applyBorder="1" applyAlignment="1">
      <alignment horizontal="center" vertical="center" textRotation="90" wrapText="1"/>
    </xf>
    <xf numFmtId="0" fontId="14" fillId="6" borderId="26" xfId="0" applyFont="1" applyFill="1" applyBorder="1" applyAlignment="1">
      <alignment horizontal="center" vertical="center" wrapText="1"/>
    </xf>
    <xf numFmtId="43" fontId="3" fillId="8" borderId="15" xfId="9" applyFont="1" applyFill="1" applyBorder="1" applyAlignment="1">
      <alignment horizontal="center" vertical="center" wrapText="1"/>
    </xf>
    <xf numFmtId="43" fontId="3" fillId="8" borderId="17" xfId="9" applyFont="1" applyFill="1" applyBorder="1" applyAlignment="1">
      <alignment horizontal="center" vertical="center" wrapText="1"/>
    </xf>
    <xf numFmtId="0" fontId="7" fillId="0" borderId="0" xfId="0" applyFont="1" applyBorder="1" applyAlignment="1">
      <alignment horizontal="left" vertical="center" wrapText="1"/>
    </xf>
    <xf numFmtId="0" fontId="7" fillId="7" borderId="14"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9" fontId="8" fillId="8" borderId="19" xfId="2" applyNumberFormat="1" applyFont="1" applyFill="1" applyBorder="1" applyAlignment="1">
      <alignment horizontal="center" vertical="center" wrapText="1"/>
    </xf>
    <xf numFmtId="9" fontId="3" fillId="8" borderId="19" xfId="2" applyFont="1" applyFill="1" applyBorder="1" applyAlignment="1">
      <alignment horizontal="center" vertical="center" wrapText="1"/>
    </xf>
    <xf numFmtId="49" fontId="3" fillId="8" borderId="19" xfId="3" applyNumberFormat="1" applyFont="1" applyFill="1" applyBorder="1" applyAlignment="1">
      <alignment horizontal="center" vertical="center" wrapText="1"/>
    </xf>
    <xf numFmtId="10" fontId="3" fillId="0" borderId="19" xfId="0" applyNumberFormat="1" applyFont="1" applyBorder="1" applyAlignment="1">
      <alignment horizontal="center" vertical="center"/>
    </xf>
    <xf numFmtId="0" fontId="3" fillId="8" borderId="19" xfId="0" applyFont="1" applyFill="1" applyBorder="1" applyAlignment="1">
      <alignment horizontal="center" vertical="center" wrapText="1"/>
    </xf>
    <xf numFmtId="9" fontId="8" fillId="8" borderId="19" xfId="2" applyNumberFormat="1" applyFont="1" applyFill="1" applyBorder="1" applyAlignment="1">
      <alignment horizontal="center" vertical="center" wrapText="1"/>
    </xf>
    <xf numFmtId="9" fontId="3" fillId="8" borderId="19" xfId="2" applyFont="1" applyFill="1" applyBorder="1" applyAlignment="1">
      <alignment horizontal="center" vertical="center" wrapText="1"/>
    </xf>
    <xf numFmtId="49" fontId="3" fillId="8" borderId="19" xfId="3" applyNumberFormat="1" applyFont="1" applyFill="1" applyBorder="1" applyAlignment="1">
      <alignment horizontal="center" vertical="center" wrapText="1"/>
    </xf>
    <xf numFmtId="10" fontId="3" fillId="0" borderId="19" xfId="0" applyNumberFormat="1" applyFont="1" applyBorder="1" applyAlignment="1">
      <alignment horizontal="center" vertical="center"/>
    </xf>
    <xf numFmtId="43" fontId="7" fillId="8" borderId="15" xfId="9" applyFont="1" applyFill="1" applyBorder="1" applyAlignment="1">
      <alignment horizontal="center" vertical="center" wrapText="1"/>
    </xf>
    <xf numFmtId="43" fontId="7" fillId="8" borderId="13" xfId="9" applyFont="1" applyFill="1" applyBorder="1" applyAlignment="1">
      <alignment horizontal="center" vertical="center" wrapText="1"/>
    </xf>
    <xf numFmtId="43" fontId="7" fillId="8" borderId="17" xfId="9"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9" fontId="3" fillId="2" borderId="19" xfId="2" applyFont="1" applyFill="1" applyBorder="1" applyAlignment="1">
      <alignment horizontal="center" vertical="center" wrapText="1"/>
    </xf>
    <xf numFmtId="9" fontId="3" fillId="8" borderId="15" xfId="2" applyFont="1" applyFill="1" applyBorder="1" applyAlignment="1">
      <alignment horizontal="center" vertical="center" wrapText="1"/>
    </xf>
    <xf numFmtId="9" fontId="3" fillId="8" borderId="17" xfId="2" applyFont="1" applyFill="1" applyBorder="1" applyAlignment="1">
      <alignment horizontal="center" vertical="center" wrapText="1"/>
    </xf>
    <xf numFmtId="9" fontId="9" fillId="2" borderId="15" xfId="3" applyFont="1" applyFill="1" applyBorder="1" applyAlignment="1">
      <alignment horizontal="center" vertical="center" wrapText="1"/>
    </xf>
    <xf numFmtId="9" fontId="9" fillId="2" borderId="17" xfId="3" applyFont="1" applyFill="1" applyBorder="1" applyAlignment="1">
      <alignment horizontal="center" vertical="center" wrapText="1"/>
    </xf>
    <xf numFmtId="10" fontId="3" fillId="0" borderId="15" xfId="0" applyNumberFormat="1" applyFont="1" applyBorder="1" applyAlignment="1">
      <alignment horizontal="center" vertical="center"/>
    </xf>
    <xf numFmtId="10" fontId="3" fillId="0" borderId="17" xfId="0" applyNumberFormat="1" applyFont="1" applyBorder="1" applyAlignment="1">
      <alignment horizontal="center" vertical="center"/>
    </xf>
    <xf numFmtId="0" fontId="3" fillId="8" borderId="13" xfId="0" applyFont="1" applyFill="1" applyBorder="1" applyAlignment="1">
      <alignment horizontal="center" vertical="center" wrapText="1"/>
    </xf>
    <xf numFmtId="43" fontId="3" fillId="8" borderId="15" xfId="9" applyFont="1" applyFill="1" applyBorder="1" applyAlignment="1">
      <alignment horizontal="center" vertical="center" wrapText="1"/>
    </xf>
    <xf numFmtId="43" fontId="3" fillId="8" borderId="17" xfId="9" applyFont="1" applyFill="1" applyBorder="1" applyAlignment="1">
      <alignment horizontal="center" vertical="center" wrapText="1"/>
    </xf>
    <xf numFmtId="43" fontId="7" fillId="0" borderId="15" xfId="9" applyFont="1" applyBorder="1" applyAlignment="1">
      <alignment horizontal="center" vertical="center" wrapText="1"/>
    </xf>
    <xf numFmtId="43" fontId="7" fillId="0" borderId="17" xfId="9" applyFont="1" applyBorder="1" applyAlignment="1">
      <alignment horizontal="center" vertical="center" wrapText="1"/>
    </xf>
    <xf numFmtId="9" fontId="3" fillId="2" borderId="15" xfId="2" applyFont="1" applyFill="1" applyBorder="1" applyAlignment="1">
      <alignment horizontal="center" vertical="center" wrapText="1"/>
    </xf>
    <xf numFmtId="9" fontId="3" fillId="2" borderId="13" xfId="2" applyFont="1" applyFill="1" applyBorder="1" applyAlignment="1">
      <alignment horizontal="center" vertical="center" wrapText="1"/>
    </xf>
    <xf numFmtId="9" fontId="3" fillId="2" borderId="17" xfId="2" applyFont="1" applyFill="1" applyBorder="1" applyAlignment="1">
      <alignment horizontal="center" vertical="center" wrapText="1"/>
    </xf>
    <xf numFmtId="43" fontId="7" fillId="2" borderId="15" xfId="9" applyFont="1" applyFill="1" applyBorder="1" applyAlignment="1">
      <alignment horizontal="center" vertical="center" wrapText="1"/>
    </xf>
    <xf numFmtId="43" fontId="7" fillId="2" borderId="13" xfId="9" applyFont="1" applyFill="1" applyBorder="1" applyAlignment="1">
      <alignment horizontal="center" vertical="center" wrapText="1"/>
    </xf>
    <xf numFmtId="43" fontId="7" fillId="2" borderId="17" xfId="9"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9" fontId="3" fillId="8" borderId="15" xfId="0" applyNumberFormat="1" applyFont="1" applyFill="1" applyBorder="1" applyAlignment="1">
      <alignment horizontal="center" vertical="center" wrapText="1"/>
    </xf>
    <xf numFmtId="9" fontId="3" fillId="8" borderId="13" xfId="0" applyNumberFormat="1" applyFont="1" applyFill="1" applyBorder="1" applyAlignment="1">
      <alignment horizontal="center" vertical="center" wrapText="1"/>
    </xf>
    <xf numFmtId="9" fontId="3" fillId="8" borderId="17"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9" fontId="3" fillId="8" borderId="15" xfId="3" applyFont="1" applyFill="1" applyBorder="1" applyAlignment="1">
      <alignment horizontal="center" vertical="center" wrapText="1"/>
    </xf>
    <xf numFmtId="9" fontId="3" fillId="8" borderId="17" xfId="3" applyFont="1" applyFill="1" applyBorder="1" applyAlignment="1">
      <alignment horizontal="center" vertical="center" wrapText="1"/>
    </xf>
    <xf numFmtId="0" fontId="14" fillId="4" borderId="29"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31" xfId="0" applyFont="1" applyFill="1" applyBorder="1" applyAlignment="1">
      <alignment horizontal="center" vertical="center"/>
    </xf>
    <xf numFmtId="0" fontId="7" fillId="8" borderId="15" xfId="0" applyFont="1" applyFill="1" applyBorder="1" applyAlignment="1">
      <alignment horizontal="center" vertical="center" wrapText="1"/>
    </xf>
    <xf numFmtId="0" fontId="7" fillId="8" borderId="17" xfId="0" applyFont="1" applyFill="1" applyBorder="1" applyAlignment="1">
      <alignment horizontal="center" vertical="center" wrapText="1"/>
    </xf>
    <xf numFmtId="9" fontId="3" fillId="8" borderId="15" xfId="0" applyNumberFormat="1" applyFont="1" applyFill="1" applyBorder="1" applyAlignment="1">
      <alignment horizontal="center" vertical="center" textRotation="90" wrapText="1"/>
    </xf>
    <xf numFmtId="9" fontId="3" fillId="8" borderId="17" xfId="0" applyNumberFormat="1" applyFont="1" applyFill="1" applyBorder="1" applyAlignment="1">
      <alignment horizontal="center" vertical="center" textRotation="90" wrapText="1"/>
    </xf>
    <xf numFmtId="0" fontId="7" fillId="8" borderId="13"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3" fillId="8" borderId="15" xfId="0" applyFont="1" applyFill="1" applyBorder="1" applyAlignment="1">
      <alignment horizontal="center" vertical="center" textRotation="90" wrapText="1"/>
    </xf>
    <xf numFmtId="0" fontId="3" fillId="8" borderId="13" xfId="0" applyFont="1" applyFill="1" applyBorder="1" applyAlignment="1">
      <alignment horizontal="center" vertical="center" textRotation="90" wrapText="1"/>
    </xf>
    <xf numFmtId="0" fontId="3" fillId="8" borderId="17" xfId="0" applyFont="1" applyFill="1" applyBorder="1" applyAlignment="1">
      <alignment horizontal="center" vertical="center" textRotation="90" wrapText="1"/>
    </xf>
    <xf numFmtId="9" fontId="3" fillId="8" borderId="13" xfId="0" applyNumberFormat="1" applyFont="1" applyFill="1" applyBorder="1" applyAlignment="1">
      <alignment horizontal="center" vertical="center" textRotation="90" wrapText="1"/>
    </xf>
    <xf numFmtId="164" fontId="3" fillId="8" borderId="15" xfId="4" applyFont="1" applyFill="1" applyBorder="1" applyAlignment="1">
      <alignment horizontal="center" textRotation="90" wrapText="1"/>
    </xf>
    <xf numFmtId="164" fontId="3" fillId="8" borderId="13" xfId="4" applyFont="1" applyFill="1" applyBorder="1" applyAlignment="1">
      <alignment horizontal="center" textRotation="90" wrapText="1"/>
    </xf>
    <xf numFmtId="164" fontId="3" fillId="8" borderId="17" xfId="4" applyFont="1" applyFill="1" applyBorder="1" applyAlignment="1">
      <alignment horizontal="center" textRotation="90" wrapText="1"/>
    </xf>
    <xf numFmtId="0" fontId="7" fillId="7" borderId="14" xfId="0" applyFont="1" applyFill="1" applyBorder="1" applyAlignment="1">
      <alignment horizontal="center" vertical="center" wrapText="1"/>
    </xf>
    <xf numFmtId="0" fontId="7" fillId="7" borderId="16" xfId="0" applyFont="1" applyFill="1" applyBorder="1" applyAlignment="1">
      <alignment horizontal="center" vertical="center" wrapText="1"/>
    </xf>
    <xf numFmtId="9" fontId="3" fillId="8" borderId="13" xfId="3" applyFont="1" applyFill="1" applyBorder="1" applyAlignment="1">
      <alignment horizontal="center" vertical="center" wrapText="1"/>
    </xf>
    <xf numFmtId="9" fontId="3" fillId="8" borderId="13" xfId="2" applyFont="1" applyFill="1" applyBorder="1" applyAlignment="1">
      <alignment horizontal="center" vertical="center" wrapText="1"/>
    </xf>
    <xf numFmtId="0" fontId="3" fillId="0" borderId="0"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14" fillId="4" borderId="2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8" fillId="8" borderId="17" xfId="0" applyFont="1" applyFill="1" applyBorder="1" applyAlignment="1">
      <alignment horizontal="center" vertical="center" wrapText="1"/>
    </xf>
    <xf numFmtId="1" fontId="3" fillId="8" borderId="13" xfId="0" applyNumberFormat="1" applyFont="1" applyFill="1" applyBorder="1" applyAlignment="1">
      <alignment horizontal="center" vertical="center" wrapText="1"/>
    </xf>
    <xf numFmtId="12" fontId="3" fillId="8" borderId="15" xfId="0" applyNumberFormat="1" applyFont="1" applyFill="1" applyBorder="1" applyAlignment="1">
      <alignment horizontal="center" vertical="center" wrapText="1"/>
    </xf>
    <xf numFmtId="12" fontId="3" fillId="8" borderId="13" xfId="0" applyNumberFormat="1" applyFont="1" applyFill="1" applyBorder="1" applyAlignment="1">
      <alignment horizontal="center" vertical="center" wrapText="1"/>
    </xf>
    <xf numFmtId="12" fontId="3" fillId="8" borderId="17" xfId="0" applyNumberFormat="1" applyFont="1" applyFill="1" applyBorder="1" applyAlignment="1">
      <alignment horizontal="center" vertical="center" wrapText="1"/>
    </xf>
    <xf numFmtId="41" fontId="3" fillId="8" borderId="15" xfId="0" applyNumberFormat="1" applyFont="1" applyFill="1" applyBorder="1" applyAlignment="1">
      <alignment horizontal="center" vertical="center" wrapText="1"/>
    </xf>
    <xf numFmtId="41" fontId="3" fillId="8" borderId="17" xfId="0" applyNumberFormat="1" applyFont="1" applyFill="1" applyBorder="1" applyAlignment="1">
      <alignment horizontal="center" vertical="center" wrapText="1"/>
    </xf>
    <xf numFmtId="165" fontId="3" fillId="8" borderId="15" xfId="0" applyNumberFormat="1" applyFont="1" applyFill="1" applyBorder="1" applyAlignment="1">
      <alignment horizontal="center" vertical="center" wrapText="1"/>
    </xf>
    <xf numFmtId="165" fontId="3" fillId="8" borderId="17" xfId="0" applyNumberFormat="1" applyFont="1" applyFill="1" applyBorder="1" applyAlignment="1">
      <alignment horizontal="center" vertical="center" wrapText="1"/>
    </xf>
    <xf numFmtId="9" fontId="3" fillId="0" borderId="15" xfId="2" applyFont="1" applyBorder="1" applyAlignment="1">
      <alignment horizontal="center" vertical="center"/>
    </xf>
    <xf numFmtId="9" fontId="3" fillId="0" borderId="17" xfId="2"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9" fontId="3" fillId="2" borderId="15" xfId="3" applyFont="1" applyFill="1" applyBorder="1" applyAlignment="1">
      <alignment horizontal="center" vertical="center" wrapText="1"/>
    </xf>
    <xf numFmtId="9" fontId="3" fillId="2" borderId="17" xfId="3" applyFont="1" applyFill="1" applyBorder="1" applyAlignment="1">
      <alignment horizontal="center" vertical="center" wrapText="1"/>
    </xf>
    <xf numFmtId="9" fontId="8" fillId="8" borderId="15" xfId="2" applyFont="1" applyFill="1" applyBorder="1" applyAlignment="1">
      <alignment horizontal="center" vertical="center" wrapText="1"/>
    </xf>
    <xf numFmtId="9" fontId="8" fillId="8" borderId="17" xfId="2" applyFont="1" applyFill="1" applyBorder="1" applyAlignment="1">
      <alignment horizontal="center" vertical="center" wrapText="1"/>
    </xf>
    <xf numFmtId="0" fontId="6" fillId="0" borderId="17" xfId="0" applyFont="1" applyBorder="1" applyAlignment="1">
      <alignment horizontal="center" vertical="center" wrapText="1"/>
    </xf>
    <xf numFmtId="0" fontId="3" fillId="0" borderId="19" xfId="0" applyFont="1" applyBorder="1" applyAlignment="1">
      <alignment horizontal="center" vertical="center" wrapText="1"/>
    </xf>
    <xf numFmtId="1" fontId="3" fillId="8" borderId="15" xfId="4" applyNumberFormat="1" applyFont="1" applyFill="1" applyBorder="1" applyAlignment="1">
      <alignment horizontal="center" vertical="center" wrapText="1"/>
    </xf>
    <xf numFmtId="1" fontId="3" fillId="8" borderId="17" xfId="4" applyNumberFormat="1" applyFont="1" applyFill="1" applyBorder="1" applyAlignment="1">
      <alignment horizontal="center" vertical="center" wrapText="1"/>
    </xf>
    <xf numFmtId="9" fontId="8" fillId="8" borderId="15" xfId="2" applyNumberFormat="1" applyFont="1" applyFill="1" applyBorder="1" applyAlignment="1">
      <alignment horizontal="center" vertical="center" wrapText="1"/>
    </xf>
    <xf numFmtId="9" fontId="8" fillId="8" borderId="13" xfId="2" applyNumberFormat="1" applyFont="1" applyFill="1" applyBorder="1" applyAlignment="1">
      <alignment horizontal="center" vertical="center" wrapText="1"/>
    </xf>
    <xf numFmtId="9" fontId="8" fillId="8" borderId="17" xfId="2" applyNumberFormat="1" applyFont="1" applyFill="1" applyBorder="1" applyAlignment="1">
      <alignment horizontal="center" vertical="center" wrapText="1"/>
    </xf>
    <xf numFmtId="9" fontId="3" fillId="2" borderId="15" xfId="2" applyFont="1" applyFill="1" applyBorder="1" applyAlignment="1">
      <alignment horizontal="center" vertical="center"/>
    </xf>
    <xf numFmtId="9" fontId="3" fillId="2" borderId="13" xfId="2" applyFont="1" applyFill="1" applyBorder="1" applyAlignment="1">
      <alignment horizontal="center" vertical="center"/>
    </xf>
    <xf numFmtId="9" fontId="3" fillId="2" borderId="17" xfId="2" applyFont="1" applyFill="1" applyBorder="1" applyAlignment="1">
      <alignment horizontal="center" vertical="center"/>
    </xf>
    <xf numFmtId="10" fontId="3" fillId="0" borderId="13" xfId="0" applyNumberFormat="1" applyFont="1" applyBorder="1" applyAlignment="1">
      <alignment horizontal="center" vertical="center"/>
    </xf>
    <xf numFmtId="43" fontId="7" fillId="8" borderId="19" xfId="9" applyFont="1" applyFill="1" applyBorder="1" applyAlignment="1">
      <alignment horizontal="center" vertical="center" wrapText="1"/>
    </xf>
    <xf numFmtId="1" fontId="3" fillId="8" borderId="15" xfId="8" applyNumberFormat="1" applyFont="1" applyFill="1" applyBorder="1" applyAlignment="1">
      <alignment horizontal="center" vertical="center" wrapText="1"/>
    </xf>
    <xf numFmtId="1" fontId="3" fillId="8" borderId="17" xfId="8" applyNumberFormat="1" applyFont="1" applyFill="1" applyBorder="1" applyAlignment="1">
      <alignment horizontal="center" vertical="center" wrapText="1"/>
    </xf>
    <xf numFmtId="9" fontId="9" fillId="8" borderId="15" xfId="2" applyFont="1" applyFill="1" applyBorder="1" applyAlignment="1">
      <alignment horizontal="center" vertical="center" wrapText="1"/>
    </xf>
    <xf numFmtId="9" fontId="9" fillId="8" borderId="17" xfId="2" applyFont="1" applyFill="1" applyBorder="1" applyAlignment="1">
      <alignment horizontal="center" vertical="center" wrapText="1"/>
    </xf>
    <xf numFmtId="9" fontId="3" fillId="0" borderId="13" xfId="2" applyFont="1" applyBorder="1" applyAlignment="1">
      <alignment horizontal="center" vertical="center"/>
    </xf>
    <xf numFmtId="0" fontId="19" fillId="36" borderId="19" xfId="49" applyFont="1" applyFill="1" applyBorder="1" applyAlignment="1">
      <alignment horizontal="center" vertical="center"/>
    </xf>
    <xf numFmtId="0" fontId="19" fillId="0" borderId="19" xfId="49" applyFont="1" applyBorder="1" applyAlignment="1">
      <alignment horizontal="left" vertical="center"/>
    </xf>
    <xf numFmtId="0" fontId="18" fillId="36" borderId="19" xfId="49" applyFont="1" applyFill="1" applyBorder="1" applyAlignment="1">
      <alignment horizontal="center" vertical="center" wrapText="1"/>
    </xf>
    <xf numFmtId="0" fontId="18" fillId="0" borderId="19" xfId="49" applyFont="1" applyBorder="1" applyAlignment="1">
      <alignment horizontal="center" vertical="center"/>
    </xf>
    <xf numFmtId="0" fontId="19" fillId="0" borderId="19" xfId="49" applyFont="1" applyBorder="1" applyAlignment="1">
      <alignment horizontal="center" vertical="center" wrapText="1"/>
    </xf>
    <xf numFmtId="0" fontId="18" fillId="36" borderId="19" xfId="49" applyFont="1" applyFill="1" applyBorder="1" applyAlignment="1">
      <alignment horizontal="center" vertical="center"/>
    </xf>
    <xf numFmtId="9" fontId="19" fillId="50" borderId="19" xfId="49" applyNumberFormat="1" applyFont="1" applyFill="1" applyBorder="1" applyAlignment="1">
      <alignment horizontal="center" vertical="center"/>
    </xf>
    <xf numFmtId="0" fontId="19" fillId="50" borderId="19" xfId="49" applyFont="1" applyFill="1" applyBorder="1" applyAlignment="1">
      <alignment horizontal="center" vertical="center"/>
    </xf>
    <xf numFmtId="0" fontId="19" fillId="11" borderId="19" xfId="49" applyFont="1" applyFill="1" applyBorder="1" applyAlignment="1">
      <alignment horizontal="center" vertical="center"/>
    </xf>
    <xf numFmtId="0" fontId="19" fillId="51" borderId="19" xfId="49" applyFont="1" applyFill="1" applyBorder="1" applyAlignment="1">
      <alignment horizontal="center" vertical="center"/>
    </xf>
    <xf numFmtId="0" fontId="19" fillId="0" borderId="19" xfId="49" applyFont="1" applyBorder="1" applyAlignment="1">
      <alignment horizontal="center"/>
    </xf>
    <xf numFmtId="10" fontId="2" fillId="0" borderId="19" xfId="3" applyNumberFormat="1" applyBorder="1" applyAlignment="1">
      <alignment horizontal="center" vertical="center"/>
    </xf>
    <xf numFmtId="0" fontId="23" fillId="0" borderId="19" xfId="49" applyFont="1" applyBorder="1" applyAlignment="1">
      <alignment horizontal="center" vertical="center" wrapText="1"/>
    </xf>
    <xf numFmtId="0" fontId="19" fillId="36" borderId="19" xfId="49" applyFont="1" applyFill="1" applyBorder="1" applyAlignment="1">
      <alignment horizontal="center"/>
    </xf>
    <xf numFmtId="0" fontId="18" fillId="0" borderId="19" xfId="49" applyFont="1" applyBorder="1" applyAlignment="1">
      <alignment horizontal="center" vertical="center" wrapText="1"/>
    </xf>
    <xf numFmtId="4" fontId="19" fillId="0" borderId="19" xfId="49" applyNumberFormat="1" applyFont="1" applyBorder="1" applyAlignment="1">
      <alignment horizontal="center" vertical="center"/>
    </xf>
    <xf numFmtId="0" fontId="19" fillId="0" borderId="19" xfId="49" applyFont="1" applyBorder="1" applyAlignment="1">
      <alignment horizontal="center" vertical="center"/>
    </xf>
    <xf numFmtId="0" fontId="18" fillId="2" borderId="19" xfId="49" applyFont="1" applyFill="1" applyBorder="1" applyAlignment="1">
      <alignment horizontal="center" vertical="center"/>
    </xf>
    <xf numFmtId="0" fontId="18" fillId="0" borderId="64" xfId="49" applyFont="1" applyBorder="1" applyAlignment="1">
      <alignment horizontal="center" vertical="center"/>
    </xf>
    <xf numFmtId="0" fontId="22" fillId="0" borderId="19" xfId="49" applyFont="1" applyBorder="1" applyAlignment="1">
      <alignment horizontal="center" vertical="center" wrapText="1"/>
    </xf>
    <xf numFmtId="0" fontId="41" fillId="2" borderId="51" xfId="0" applyFont="1" applyFill="1" applyBorder="1" applyAlignment="1">
      <alignment horizontal="center" vertical="center" wrapText="1"/>
    </xf>
    <xf numFmtId="0" fontId="41" fillId="2" borderId="52" xfId="0" applyFont="1" applyFill="1" applyBorder="1" applyAlignment="1">
      <alignment horizontal="center" vertical="center" wrapText="1"/>
    </xf>
    <xf numFmtId="0" fontId="41" fillId="2" borderId="53" xfId="0" applyFont="1" applyFill="1" applyBorder="1" applyAlignment="1">
      <alignment horizontal="center" vertical="center" wrapText="1"/>
    </xf>
    <xf numFmtId="0" fontId="41" fillId="2" borderId="54"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55" xfId="0" applyFont="1" applyFill="1" applyBorder="1" applyAlignment="1">
      <alignment horizontal="center" vertical="center" wrapText="1"/>
    </xf>
    <xf numFmtId="0" fontId="41" fillId="2" borderId="56" xfId="0" applyFont="1" applyFill="1" applyBorder="1" applyAlignment="1">
      <alignment horizontal="center" vertical="center" wrapText="1"/>
    </xf>
    <xf numFmtId="0" fontId="41" fillId="2" borderId="57" xfId="0" applyFont="1" applyFill="1" applyBorder="1" applyAlignment="1">
      <alignment horizontal="center" vertical="center" wrapText="1"/>
    </xf>
    <xf numFmtId="0" fontId="41" fillId="2" borderId="58" xfId="0" applyFont="1" applyFill="1" applyBorder="1" applyAlignment="1">
      <alignment horizontal="center" vertical="center" wrapText="1"/>
    </xf>
    <xf numFmtId="0" fontId="42" fillId="2" borderId="51" xfId="0" applyFont="1" applyFill="1" applyBorder="1" applyAlignment="1">
      <alignment horizontal="center" vertical="center" wrapText="1"/>
    </xf>
    <xf numFmtId="0" fontId="42" fillId="2" borderId="52" xfId="0" applyFont="1" applyFill="1" applyBorder="1" applyAlignment="1">
      <alignment horizontal="center" vertical="center" wrapText="1"/>
    </xf>
    <xf numFmtId="0" fontId="42" fillId="2" borderId="53" xfId="0" applyFont="1" applyFill="1" applyBorder="1" applyAlignment="1">
      <alignment horizontal="center" vertical="center" wrapText="1"/>
    </xf>
    <xf numFmtId="0" fontId="42" fillId="2" borderId="54"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55" xfId="0" applyFont="1" applyFill="1" applyBorder="1" applyAlignment="1">
      <alignment horizontal="center" vertical="center" wrapText="1"/>
    </xf>
    <xf numFmtId="0" fontId="42" fillId="2" borderId="56" xfId="0" applyFont="1" applyFill="1" applyBorder="1" applyAlignment="1">
      <alignment horizontal="center" vertical="center" wrapText="1"/>
    </xf>
    <xf numFmtId="0" fontId="42" fillId="2" borderId="57" xfId="0" applyFont="1" applyFill="1" applyBorder="1" applyAlignment="1">
      <alignment horizontal="center" vertical="center" wrapText="1"/>
    </xf>
    <xf numFmtId="0" fontId="42" fillId="2" borderId="58" xfId="0" applyFont="1" applyFill="1" applyBorder="1" applyAlignment="1">
      <alignment horizontal="center" vertical="center" wrapText="1"/>
    </xf>
    <xf numFmtId="0" fontId="41" fillId="2" borderId="19" xfId="0" applyFont="1" applyFill="1" applyBorder="1" applyAlignment="1">
      <alignment horizontal="center" vertical="center"/>
    </xf>
    <xf numFmtId="0" fontId="42" fillId="3" borderId="20" xfId="0" applyFont="1" applyFill="1" applyBorder="1" applyAlignment="1">
      <alignment horizontal="center" vertical="center"/>
    </xf>
    <xf numFmtId="0" fontId="42" fillId="3" borderId="59" xfId="0" applyFont="1" applyFill="1" applyBorder="1" applyAlignment="1">
      <alignment horizontal="center" vertical="center"/>
    </xf>
    <xf numFmtId="0" fontId="42" fillId="3" borderId="22" xfId="0" applyFont="1" applyFill="1" applyBorder="1" applyAlignment="1">
      <alignment horizontal="center" vertical="center"/>
    </xf>
    <xf numFmtId="42" fontId="42" fillId="37" borderId="19" xfId="63" applyFont="1" applyFill="1" applyBorder="1" applyAlignment="1">
      <alignment horizontal="center" vertical="center" wrapText="1"/>
    </xf>
    <xf numFmtId="0" fontId="42" fillId="2" borderId="15" xfId="0" applyFont="1" applyFill="1" applyBorder="1" applyAlignment="1">
      <alignment horizontal="center" vertical="center" textRotation="90" wrapText="1"/>
    </xf>
    <xf numFmtId="0" fontId="42" fillId="2" borderId="13" xfId="0" applyFont="1" applyFill="1" applyBorder="1" applyAlignment="1">
      <alignment horizontal="center" vertical="center" textRotation="90" wrapText="1"/>
    </xf>
    <xf numFmtId="0" fontId="42" fillId="2" borderId="17" xfId="0" applyFont="1" applyFill="1" applyBorder="1" applyAlignment="1">
      <alignment horizontal="center" vertical="center" textRotation="90" wrapText="1"/>
    </xf>
    <xf numFmtId="174" fontId="42" fillId="37" borderId="15" xfId="63" applyNumberFormat="1" applyFont="1" applyFill="1" applyBorder="1" applyAlignment="1">
      <alignment horizontal="center" vertical="center" wrapText="1"/>
    </xf>
    <xf numFmtId="174" fontId="42" fillId="37" borderId="13" xfId="63" applyNumberFormat="1" applyFont="1" applyFill="1" applyBorder="1" applyAlignment="1">
      <alignment horizontal="center" vertical="center" wrapText="1"/>
    </xf>
    <xf numFmtId="174" fontId="42" fillId="37" borderId="17" xfId="63" applyNumberFormat="1" applyFont="1" applyFill="1" applyBorder="1" applyAlignment="1">
      <alignment horizontal="center" vertical="center" wrapText="1"/>
    </xf>
    <xf numFmtId="0" fontId="41" fillId="2" borderId="19" xfId="0" applyFont="1" applyFill="1" applyBorder="1" applyAlignment="1">
      <alignment horizontal="center" vertical="center" wrapText="1"/>
    </xf>
    <xf numFmtId="174" fontId="42" fillId="37" borderId="19" xfId="63" applyNumberFormat="1" applyFont="1" applyFill="1" applyBorder="1" applyAlignment="1">
      <alignment horizontal="center" vertical="center" wrapText="1"/>
    </xf>
    <xf numFmtId="0" fontId="42" fillId="37" borderId="19" xfId="0" applyFont="1" applyFill="1" applyBorder="1" applyAlignment="1">
      <alignment horizontal="center" vertical="center" wrapText="1"/>
    </xf>
    <xf numFmtId="172" fontId="42" fillId="37" borderId="19" xfId="9" applyNumberFormat="1" applyFont="1" applyFill="1" applyBorder="1" applyAlignment="1">
      <alignment horizontal="center" vertical="center" wrapText="1"/>
    </xf>
    <xf numFmtId="3" fontId="42" fillId="37" borderId="19" xfId="9" applyNumberFormat="1" applyFont="1" applyFill="1" applyBorder="1" applyAlignment="1">
      <alignment horizontal="center" vertical="center" wrapText="1"/>
    </xf>
    <xf numFmtId="41" fontId="42" fillId="37" borderId="19" xfId="8" applyFont="1" applyFill="1" applyBorder="1" applyAlignment="1">
      <alignment horizontal="center" vertical="center" wrapText="1"/>
    </xf>
    <xf numFmtId="0" fontId="42" fillId="37" borderId="19" xfId="0" applyFont="1" applyFill="1" applyBorder="1" applyAlignment="1">
      <alignment horizontal="center" vertical="center" textRotation="90" wrapText="1"/>
    </xf>
    <xf numFmtId="41" fontId="42" fillId="37" borderId="19" xfId="9" applyNumberFormat="1" applyFont="1" applyFill="1" applyBorder="1" applyAlignment="1">
      <alignment horizontal="center" vertical="center" wrapText="1"/>
    </xf>
    <xf numFmtId="44" fontId="42" fillId="37" borderId="19" xfId="1" applyFont="1" applyFill="1" applyBorder="1" applyAlignment="1">
      <alignment horizontal="center" vertical="center" wrapText="1"/>
    </xf>
    <xf numFmtId="0" fontId="42" fillId="37" borderId="19" xfId="0" applyFont="1" applyFill="1" applyBorder="1" applyAlignment="1">
      <alignment horizontal="right" vertical="center" wrapText="1"/>
    </xf>
    <xf numFmtId="0" fontId="42" fillId="2" borderId="19" xfId="0" applyFont="1" applyFill="1" applyBorder="1" applyAlignment="1">
      <alignment horizontal="center" vertical="center" wrapText="1"/>
    </xf>
    <xf numFmtId="0" fontId="41" fillId="2" borderId="15"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2" fillId="2" borderId="19" xfId="0" applyFont="1" applyFill="1" applyBorder="1" applyAlignment="1">
      <alignment horizontal="center" vertical="center" textRotation="90" wrapText="1"/>
    </xf>
    <xf numFmtId="0" fontId="42" fillId="2" borderId="20" xfId="0" applyFont="1" applyFill="1" applyBorder="1" applyAlignment="1">
      <alignment horizontal="center" vertical="center" wrapText="1"/>
    </xf>
    <xf numFmtId="0" fontId="42" fillId="2" borderId="59" xfId="0" applyFont="1" applyFill="1" applyBorder="1" applyAlignment="1">
      <alignment horizontal="center" vertical="center" wrapText="1"/>
    </xf>
    <xf numFmtId="0" fontId="42" fillId="2" borderId="22" xfId="0" applyFont="1" applyFill="1" applyBorder="1" applyAlignment="1">
      <alignment horizontal="center" vertical="center" wrapText="1"/>
    </xf>
    <xf numFmtId="44" fontId="42" fillId="37" borderId="15" xfId="1" applyFont="1" applyFill="1" applyBorder="1" applyAlignment="1">
      <alignment horizontal="center" vertical="center"/>
    </xf>
    <xf numFmtId="44" fontId="42" fillId="37" borderId="13" xfId="1" applyFont="1" applyFill="1" applyBorder="1" applyAlignment="1">
      <alignment horizontal="center" vertical="center"/>
    </xf>
    <xf numFmtId="44" fontId="42" fillId="37" borderId="17" xfId="1" applyFont="1" applyFill="1" applyBorder="1" applyAlignment="1">
      <alignment horizontal="center" vertical="center"/>
    </xf>
    <xf numFmtId="44" fontId="42" fillId="37" borderId="15" xfId="1" applyFont="1" applyFill="1" applyBorder="1" applyAlignment="1">
      <alignment horizontal="center" vertical="center" wrapText="1"/>
    </xf>
    <xf numFmtId="44" fontId="42" fillId="37" borderId="13" xfId="1" applyFont="1" applyFill="1" applyBorder="1" applyAlignment="1">
      <alignment horizontal="center" vertical="center" wrapText="1"/>
    </xf>
    <xf numFmtId="44" fontId="42" fillId="37" borderId="17" xfId="1" applyFont="1" applyFill="1" applyBorder="1" applyAlignment="1">
      <alignment horizontal="center" vertical="center" wrapText="1"/>
    </xf>
    <xf numFmtId="44" fontId="42" fillId="37" borderId="19" xfId="1" applyFont="1" applyFill="1" applyBorder="1" applyAlignment="1">
      <alignment horizontal="center" vertical="center"/>
    </xf>
    <xf numFmtId="0" fontId="42" fillId="45" borderId="19" xfId="0" applyFont="1" applyFill="1" applyBorder="1" applyAlignment="1">
      <alignment horizontal="right" vertical="center" wrapText="1"/>
    </xf>
    <xf numFmtId="0" fontId="41" fillId="2" borderId="19" xfId="0" applyFont="1" applyFill="1" applyBorder="1" applyAlignment="1">
      <alignment horizontal="left" vertical="center" wrapText="1"/>
    </xf>
    <xf numFmtId="0" fontId="41" fillId="2" borderId="0" xfId="0" applyFont="1" applyFill="1" applyAlignment="1">
      <alignment horizontal="center" vertical="center"/>
    </xf>
    <xf numFmtId="0" fontId="42" fillId="37" borderId="19" xfId="0" applyFont="1" applyFill="1" applyBorder="1" applyAlignment="1">
      <alignment horizontal="center" vertical="center"/>
    </xf>
    <xf numFmtId="0" fontId="45" fillId="44" borderId="19" xfId="0" applyFont="1" applyFill="1" applyBorder="1" applyAlignment="1">
      <alignment horizontal="center" vertical="center"/>
    </xf>
    <xf numFmtId="0" fontId="45" fillId="45" borderId="19" xfId="0" applyFont="1" applyFill="1" applyBorder="1" applyAlignment="1">
      <alignment horizontal="center" vertical="center" wrapText="1"/>
    </xf>
    <xf numFmtId="0" fontId="45" fillId="46" borderId="20" xfId="0" applyFont="1" applyFill="1" applyBorder="1" applyAlignment="1">
      <alignment horizontal="center" vertical="center" wrapText="1"/>
    </xf>
    <xf numFmtId="0" fontId="45" fillId="46" borderId="22" xfId="0" applyFont="1" applyFill="1" applyBorder="1" applyAlignment="1">
      <alignment horizontal="center" vertical="center" wrapText="1"/>
    </xf>
    <xf numFmtId="0" fontId="45" fillId="46" borderId="19" xfId="0" applyFont="1" applyFill="1" applyBorder="1" applyAlignment="1">
      <alignment horizontal="center" vertical="center"/>
    </xf>
    <xf numFmtId="0" fontId="42" fillId="43" borderId="19" xfId="0"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8" borderId="77" xfId="0"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0" fontId="3" fillId="2" borderId="15" xfId="0" applyFont="1" applyFill="1" applyBorder="1" applyAlignment="1">
      <alignment horizontal="justify" vertical="center" wrapText="1"/>
    </xf>
    <xf numFmtId="0" fontId="3" fillId="0" borderId="17" xfId="0" applyFont="1" applyFill="1" applyBorder="1" applyAlignment="1">
      <alignment horizontal="left" vertical="center" wrapText="1"/>
    </xf>
    <xf numFmtId="1" fontId="3" fillId="0" borderId="17"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1" fontId="3" fillId="0" borderId="15" xfId="0" applyNumberFormat="1" applyFont="1" applyFill="1" applyBorder="1" applyAlignment="1">
      <alignment horizontal="center" vertical="center" wrapText="1"/>
    </xf>
    <xf numFmtId="0" fontId="3" fillId="0" borderId="17" xfId="0" applyFont="1" applyFill="1" applyBorder="1" applyAlignment="1">
      <alignment horizontal="justify" vertical="center" wrapText="1"/>
    </xf>
    <xf numFmtId="1" fontId="3" fillId="2" borderId="17" xfId="0" applyNumberFormat="1" applyFont="1" applyFill="1" applyBorder="1" applyAlignment="1">
      <alignment horizontal="center" vertical="center" wrapText="1"/>
    </xf>
    <xf numFmtId="0" fontId="3" fillId="0" borderId="15" xfId="0" applyFont="1" applyFill="1" applyBorder="1" applyAlignment="1">
      <alignment horizontal="justify" vertical="center" wrapText="1"/>
    </xf>
    <xf numFmtId="1" fontId="3" fillId="2" borderId="15"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1" fontId="3" fillId="2" borderId="19" xfId="0" applyNumberFormat="1" applyFont="1" applyFill="1" applyBorder="1" applyAlignment="1">
      <alignment horizontal="center" vertical="center" wrapText="1"/>
    </xf>
    <xf numFmtId="0" fontId="6" fillId="0" borderId="0" xfId="0" applyFont="1" applyBorder="1"/>
    <xf numFmtId="0" fontId="7" fillId="10" borderId="18" xfId="0" applyFont="1" applyFill="1" applyBorder="1" applyAlignment="1">
      <alignment horizontal="center" vertical="center" wrapText="1"/>
    </xf>
    <xf numFmtId="0" fontId="7" fillId="10" borderId="76" xfId="0" applyFont="1" applyFill="1" applyBorder="1" applyAlignment="1">
      <alignment horizontal="center" vertical="center" wrapText="1"/>
    </xf>
    <xf numFmtId="0" fontId="5" fillId="8" borderId="21" xfId="49" applyFont="1" applyFill="1" applyBorder="1" applyAlignment="1">
      <alignment horizontal="center" vertical="center" wrapText="1"/>
    </xf>
    <xf numFmtId="0" fontId="7" fillId="10" borderId="1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10" borderId="76"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7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3" fillId="8" borderId="78" xfId="0" applyFont="1" applyFill="1" applyBorder="1" applyAlignment="1">
      <alignment horizontal="center" vertical="center" wrapText="1"/>
    </xf>
    <xf numFmtId="0" fontId="7" fillId="9" borderId="76" xfId="0" applyFont="1" applyFill="1" applyBorder="1" applyAlignment="1">
      <alignment horizontal="center" vertical="center" wrapText="1"/>
    </xf>
    <xf numFmtId="0" fontId="3" fillId="8" borderId="73" xfId="0" applyFont="1" applyFill="1" applyBorder="1" applyAlignment="1">
      <alignment horizontal="center" vertical="center" wrapText="1"/>
    </xf>
    <xf numFmtId="0" fontId="3" fillId="8" borderId="77"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3" fillId="8" borderId="40"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14" fillId="0" borderId="36" xfId="0" applyFont="1" applyBorder="1" applyAlignment="1">
      <alignment horizontal="center" vertical="center" wrapText="1"/>
    </xf>
    <xf numFmtId="0" fontId="14" fillId="4" borderId="7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0" borderId="72" xfId="49" applyFont="1" applyBorder="1" applyAlignment="1">
      <alignment vertical="center" wrapText="1"/>
    </xf>
    <xf numFmtId="0" fontId="3" fillId="0" borderId="73" xfId="49" applyFont="1" applyBorder="1" applyAlignment="1">
      <alignment vertical="center" wrapText="1"/>
    </xf>
    <xf numFmtId="0" fontId="3" fillId="0" borderId="74" xfId="49" applyFont="1" applyBorder="1" applyAlignment="1">
      <alignment vertical="center" wrapText="1"/>
    </xf>
    <xf numFmtId="0" fontId="3" fillId="2" borderId="13"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0" borderId="19" xfId="0" applyFont="1" applyFill="1" applyBorder="1" applyAlignment="1">
      <alignment horizontal="justify" vertical="top" wrapText="1"/>
    </xf>
    <xf numFmtId="1" fontId="3" fillId="0" borderId="15" xfId="0" applyNumberFormat="1" applyFont="1" applyFill="1" applyBorder="1" applyAlignment="1">
      <alignment horizontal="center" vertical="center" wrapText="1"/>
    </xf>
    <xf numFmtId="0" fontId="3" fillId="2" borderId="15" xfId="0" applyFont="1" applyFill="1" applyBorder="1" applyAlignment="1">
      <alignment horizontal="justify" vertical="center" wrapText="1"/>
    </xf>
    <xf numFmtId="0" fontId="3" fillId="0" borderId="15" xfId="0" applyFont="1" applyFill="1" applyBorder="1" applyAlignment="1">
      <alignment horizontal="justify" vertical="top" wrapText="1"/>
    </xf>
    <xf numFmtId="1" fontId="3" fillId="0" borderId="13" xfId="0" applyNumberFormat="1" applyFont="1" applyFill="1" applyBorder="1" applyAlignment="1">
      <alignment horizontal="center" vertical="center" wrapText="1"/>
    </xf>
    <xf numFmtId="0" fontId="3" fillId="0" borderId="17" xfId="0" applyFont="1" applyFill="1" applyBorder="1" applyAlignment="1">
      <alignment horizontal="justify" vertical="top" wrapText="1"/>
    </xf>
    <xf numFmtId="0" fontId="3" fillId="2" borderId="19" xfId="0" applyFont="1" applyFill="1" applyBorder="1" applyAlignment="1">
      <alignment horizontal="center" vertical="center" wrapText="1"/>
    </xf>
    <xf numFmtId="1" fontId="3" fillId="0" borderId="19" xfId="0" applyNumberFormat="1" applyFont="1" applyFill="1" applyBorder="1" applyAlignment="1">
      <alignment horizontal="justify" vertical="center" wrapText="1"/>
    </xf>
    <xf numFmtId="165" fontId="3" fillId="2" borderId="19"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15"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13" borderId="42" xfId="0" applyFont="1" applyFill="1" applyBorder="1" applyAlignment="1">
      <alignment horizontal="left" vertical="center" wrapText="1"/>
    </xf>
    <xf numFmtId="0" fontId="3" fillId="13" borderId="41" xfId="0" applyFont="1" applyFill="1" applyBorder="1" applyAlignment="1">
      <alignment horizontal="left" vertical="center" wrapText="1"/>
    </xf>
    <xf numFmtId="1" fontId="3" fillId="13" borderId="41" xfId="0" applyNumberFormat="1" applyFont="1" applyFill="1" applyBorder="1" applyAlignment="1">
      <alignment horizontal="center" vertical="center" wrapText="1"/>
    </xf>
    <xf numFmtId="0" fontId="3" fillId="13" borderId="41" xfId="0" applyFont="1" applyFill="1" applyBorder="1" applyAlignment="1">
      <alignment horizontal="center" vertical="center" wrapText="1"/>
    </xf>
    <xf numFmtId="0" fontId="3" fillId="0" borderId="13" xfId="0" applyFont="1" applyFill="1" applyBorder="1" applyAlignment="1">
      <alignment horizontal="justify" vertical="top" wrapText="1"/>
    </xf>
    <xf numFmtId="165" fontId="3" fillId="2" borderId="15" xfId="10" applyNumberFormat="1" applyFont="1" applyFill="1" applyBorder="1" applyAlignment="1">
      <alignment horizontal="center" vertical="center" wrapText="1"/>
    </xf>
    <xf numFmtId="165" fontId="3" fillId="2" borderId="13" xfId="1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165" fontId="3" fillId="2" borderId="17" xfId="10" applyNumberFormat="1" applyFont="1" applyFill="1" applyBorder="1" applyAlignment="1">
      <alignment horizontal="center" vertical="center" wrapText="1"/>
    </xf>
    <xf numFmtId="165" fontId="3" fillId="0" borderId="19" xfId="0" applyNumberFormat="1" applyFont="1" applyBorder="1" applyAlignment="1">
      <alignment horizontal="center" vertical="center" wrapText="1"/>
    </xf>
    <xf numFmtId="165" fontId="3" fillId="2" borderId="19" xfId="10" applyNumberFormat="1" applyFont="1" applyFill="1" applyBorder="1" applyAlignment="1">
      <alignment horizontal="center" vertical="center" wrapText="1"/>
    </xf>
    <xf numFmtId="44" fontId="3" fillId="0" borderId="19" xfId="0" applyNumberFormat="1" applyFont="1" applyBorder="1" applyAlignment="1">
      <alignment horizontal="center" vertical="center" wrapText="1"/>
    </xf>
    <xf numFmtId="0" fontId="3" fillId="0" borderId="19" xfId="0" applyFont="1" applyFill="1" applyBorder="1" applyAlignment="1">
      <alignment vertical="center" wrapText="1"/>
    </xf>
    <xf numFmtId="0" fontId="3" fillId="0" borderId="19" xfId="49" applyFont="1" applyFill="1" applyBorder="1" applyAlignment="1">
      <alignment horizontal="center" vertical="center" wrapText="1"/>
    </xf>
    <xf numFmtId="0" fontId="3" fillId="0" borderId="19" xfId="0" applyFont="1" applyBorder="1" applyAlignment="1">
      <alignmen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9" xfId="0" applyFont="1" applyBorder="1" applyAlignment="1">
      <alignment vertical="top" wrapText="1"/>
    </xf>
    <xf numFmtId="0" fontId="3" fillId="2" borderId="17" xfId="0" applyFont="1" applyFill="1" applyBorder="1" applyAlignment="1">
      <alignment vertical="center" wrapText="1"/>
    </xf>
    <xf numFmtId="42" fontId="19" fillId="2" borderId="19" xfId="48" applyNumberFormat="1" applyFont="1" applyFill="1" applyBorder="1" applyAlignment="1">
      <alignment horizontal="center" vertical="center" wrapText="1"/>
    </xf>
    <xf numFmtId="2" fontId="3" fillId="2" borderId="15" xfId="0" applyNumberFormat="1" applyFont="1" applyFill="1" applyBorder="1" applyAlignment="1">
      <alignment horizontal="center" vertical="center" wrapText="1"/>
    </xf>
    <xf numFmtId="2" fontId="3" fillId="2" borderId="17" xfId="0" applyNumberFormat="1" applyFont="1" applyFill="1" applyBorder="1" applyAlignment="1">
      <alignment horizontal="center" vertical="center" wrapText="1"/>
    </xf>
    <xf numFmtId="49" fontId="3" fillId="2" borderId="19" xfId="10" applyNumberFormat="1" applyFont="1" applyFill="1" applyBorder="1" applyAlignment="1">
      <alignment horizontal="center" vertical="center" wrapText="1"/>
    </xf>
    <xf numFmtId="0" fontId="3" fillId="12" borderId="19" xfId="0" applyFont="1" applyFill="1" applyBorder="1" applyAlignment="1">
      <alignment horizontal="center" vertical="center" wrapText="1"/>
    </xf>
    <xf numFmtId="0" fontId="19" fillId="2" borderId="19" xfId="48" applyFont="1" applyFill="1" applyBorder="1" applyAlignment="1">
      <alignment horizontal="center" vertical="center" wrapText="1"/>
    </xf>
    <xf numFmtId="43" fontId="3" fillId="0" borderId="15" xfId="9" applyFont="1" applyBorder="1" applyAlignment="1">
      <alignment horizontal="center" vertical="center" wrapText="1"/>
    </xf>
    <xf numFmtId="43" fontId="3" fillId="0" borderId="17" xfId="9" applyFont="1" applyBorder="1" applyAlignment="1">
      <alignment horizontal="center" vertical="center" wrapText="1"/>
    </xf>
    <xf numFmtId="43" fontId="3" fillId="8" borderId="13" xfId="9" applyFont="1" applyFill="1" applyBorder="1" applyAlignment="1">
      <alignment horizontal="center" vertical="center" wrapText="1"/>
    </xf>
    <xf numFmtId="43" fontId="3" fillId="8" borderId="19" xfId="9" applyFont="1" applyFill="1" applyBorder="1" applyAlignment="1">
      <alignment horizontal="center" vertical="center" wrapText="1"/>
    </xf>
    <xf numFmtId="43" fontId="3" fillId="8" borderId="13" xfId="9" applyFont="1" applyFill="1" applyBorder="1" applyAlignment="1">
      <alignment horizontal="center" vertical="center" wrapText="1"/>
    </xf>
    <xf numFmtId="10" fontId="3" fillId="3" borderId="0" xfId="1" applyNumberFormat="1" applyFont="1" applyFill="1" applyBorder="1" applyAlignment="1">
      <alignment horizontal="center" vertical="center" wrapText="1"/>
    </xf>
    <xf numFmtId="0" fontId="19" fillId="2" borderId="15" xfId="0" applyFont="1" applyFill="1" applyBorder="1" applyAlignment="1">
      <alignment horizontal="center" vertical="center" wrapText="1"/>
    </xf>
    <xf numFmtId="9" fontId="3" fillId="2" borderId="79" xfId="2" applyFont="1" applyFill="1" applyBorder="1" applyAlignment="1">
      <alignment horizontal="center" vertical="center" wrapText="1"/>
    </xf>
    <xf numFmtId="44" fontId="7" fillId="3" borderId="9" xfId="1" applyFont="1" applyFill="1" applyBorder="1" applyAlignment="1">
      <alignment horizontal="center" vertical="center" wrapText="1"/>
    </xf>
    <xf numFmtId="44" fontId="7" fillId="3" borderId="10" xfId="1" applyFont="1" applyFill="1" applyBorder="1" applyAlignment="1">
      <alignment horizontal="center" vertical="center" wrapText="1"/>
    </xf>
    <xf numFmtId="44" fontId="7" fillId="3" borderId="11" xfId="1" applyFont="1" applyFill="1" applyBorder="1" applyAlignment="1">
      <alignment horizontal="center" vertical="center" wrapText="1"/>
    </xf>
    <xf numFmtId="44" fontId="3" fillId="0" borderId="20" xfId="1" applyFont="1" applyFill="1" applyBorder="1" applyAlignment="1">
      <alignment horizontal="center" vertical="center" wrapText="1"/>
    </xf>
  </cellXfs>
  <cellStyles count="81">
    <cellStyle name="20% - Énfasis1 2" xfId="12" xr:uid="{00000000-0005-0000-0000-000000000000}"/>
    <cellStyle name="20% - Énfasis2 2" xfId="13" xr:uid="{00000000-0005-0000-0000-000001000000}"/>
    <cellStyle name="20% - Énfasis3 2" xfId="14" xr:uid="{00000000-0005-0000-0000-000002000000}"/>
    <cellStyle name="20% - Énfasis4 2" xfId="15" xr:uid="{00000000-0005-0000-0000-000003000000}"/>
    <cellStyle name="20% - Énfasis5 2" xfId="16" xr:uid="{00000000-0005-0000-0000-000004000000}"/>
    <cellStyle name="20% - Énfasis6 2" xfId="17" xr:uid="{00000000-0005-0000-0000-000005000000}"/>
    <cellStyle name="40% - Énfasis1 2" xfId="18" xr:uid="{00000000-0005-0000-0000-000006000000}"/>
    <cellStyle name="40% - Énfasis2 2" xfId="19" xr:uid="{00000000-0005-0000-0000-000007000000}"/>
    <cellStyle name="40% - Énfasis3 2" xfId="20" xr:uid="{00000000-0005-0000-0000-000008000000}"/>
    <cellStyle name="40% - Énfasis4 2" xfId="21" xr:uid="{00000000-0005-0000-0000-000009000000}"/>
    <cellStyle name="40% - Énfasis5 2" xfId="22" xr:uid="{00000000-0005-0000-0000-00000A000000}"/>
    <cellStyle name="40% - Énfasis6 2" xfId="23" xr:uid="{00000000-0005-0000-0000-00000B000000}"/>
    <cellStyle name="60% - Énfasis1 2" xfId="24" xr:uid="{00000000-0005-0000-0000-00000C000000}"/>
    <cellStyle name="60% - Énfasis2 2" xfId="25" xr:uid="{00000000-0005-0000-0000-00000D000000}"/>
    <cellStyle name="60% - Énfasis3 2" xfId="26" xr:uid="{00000000-0005-0000-0000-00000E000000}"/>
    <cellStyle name="60% - Énfasis4 2" xfId="27" xr:uid="{00000000-0005-0000-0000-00000F000000}"/>
    <cellStyle name="60% - Énfasis5 2" xfId="28" xr:uid="{00000000-0005-0000-0000-000010000000}"/>
    <cellStyle name="60% - Énfasis6 2" xfId="29" xr:uid="{00000000-0005-0000-0000-000011000000}"/>
    <cellStyle name="Cálculo 2" xfId="30" xr:uid="{00000000-0005-0000-0000-000012000000}"/>
    <cellStyle name="Cálculo 3" xfId="66" xr:uid="{00000000-0005-0000-0000-000013000000}"/>
    <cellStyle name="Cálculo 4" xfId="74" xr:uid="{6443D26A-AD8B-47E2-B831-DACF936AB42C}"/>
    <cellStyle name="Celda de comprobación 2" xfId="31" xr:uid="{00000000-0005-0000-0000-000014000000}"/>
    <cellStyle name="Celda vinculada 2" xfId="32" xr:uid="{00000000-0005-0000-0000-000015000000}"/>
    <cellStyle name="Encabezado 4 2" xfId="33" xr:uid="{00000000-0005-0000-0000-000016000000}"/>
    <cellStyle name="Énfasis1 2" xfId="34" xr:uid="{00000000-0005-0000-0000-000017000000}"/>
    <cellStyle name="Énfasis2 2" xfId="35" xr:uid="{00000000-0005-0000-0000-000018000000}"/>
    <cellStyle name="Énfasis3 2" xfId="36" xr:uid="{00000000-0005-0000-0000-000019000000}"/>
    <cellStyle name="Énfasis4 2" xfId="37" xr:uid="{00000000-0005-0000-0000-00001A000000}"/>
    <cellStyle name="Énfasis5 2" xfId="38" xr:uid="{00000000-0005-0000-0000-00001B000000}"/>
    <cellStyle name="Énfasis6 2" xfId="39" xr:uid="{00000000-0005-0000-0000-00001C000000}"/>
    <cellStyle name="Entrada 2" xfId="40" xr:uid="{00000000-0005-0000-0000-00001D000000}"/>
    <cellStyle name="Entrada 3" xfId="67" xr:uid="{00000000-0005-0000-0000-00001E000000}"/>
    <cellStyle name="Entrada 4" xfId="75" xr:uid="{B064DBB4-787C-4324-BC83-CD42EA7D0E4A}"/>
    <cellStyle name="Incorrecto 2" xfId="41" xr:uid="{00000000-0005-0000-0000-00001F000000}"/>
    <cellStyle name="Millares" xfId="9" builtinId="3"/>
    <cellStyle name="Millares [0]" xfId="8" builtinId="6"/>
    <cellStyle name="Millares [0] 2" xfId="43" xr:uid="{00000000-0005-0000-0000-000022000000}"/>
    <cellStyle name="Millares [0] 5" xfId="4" xr:uid="{00000000-0005-0000-0000-000023000000}"/>
    <cellStyle name="Millares [0] 5 2" xfId="44" xr:uid="{00000000-0005-0000-0000-000024000000}"/>
    <cellStyle name="Millares [0] 5 3" xfId="69" xr:uid="{00000000-0005-0000-0000-000025000000}"/>
    <cellStyle name="Millares [0] 6" xfId="7" xr:uid="{00000000-0005-0000-0000-000026000000}"/>
    <cellStyle name="Millares 2" xfId="10" xr:uid="{00000000-0005-0000-0000-000027000000}"/>
    <cellStyle name="Millares 3" xfId="42" xr:uid="{00000000-0005-0000-0000-000028000000}"/>
    <cellStyle name="Millares 4" xfId="5" xr:uid="{00000000-0005-0000-0000-000029000000}"/>
    <cellStyle name="Millares 5" xfId="61" xr:uid="{00000000-0005-0000-0000-00002A000000}"/>
    <cellStyle name="Millares 6" xfId="60" xr:uid="{00000000-0005-0000-0000-00002B000000}"/>
    <cellStyle name="Millares 7" xfId="68" xr:uid="{00000000-0005-0000-0000-00002C000000}"/>
    <cellStyle name="Millares 8" xfId="65" xr:uid="{00000000-0005-0000-0000-00002D000000}"/>
    <cellStyle name="Moneda" xfId="1" builtinId="4"/>
    <cellStyle name="Moneda [0]" xfId="63" builtinId="7"/>
    <cellStyle name="Moneda [0] 2" xfId="46" xr:uid="{00000000-0005-0000-0000-000030000000}"/>
    <cellStyle name="Moneda 2" xfId="45" xr:uid="{00000000-0005-0000-0000-000031000000}"/>
    <cellStyle name="Moneda 2 2" xfId="76" xr:uid="{0B9C0DA0-FB6D-4841-8E11-E154787163FD}"/>
    <cellStyle name="Moneda 3" xfId="6" xr:uid="{00000000-0005-0000-0000-000032000000}"/>
    <cellStyle name="Moneda 4" xfId="62" xr:uid="{00000000-0005-0000-0000-000033000000}"/>
    <cellStyle name="Moneda 5" xfId="59" xr:uid="{00000000-0005-0000-0000-000034000000}"/>
    <cellStyle name="Moneda 6" xfId="70" xr:uid="{00000000-0005-0000-0000-000035000000}"/>
    <cellStyle name="Moneda 7" xfId="64" xr:uid="{00000000-0005-0000-0000-000036000000}"/>
    <cellStyle name="Neutral 2" xfId="47" xr:uid="{00000000-0005-0000-0000-000037000000}"/>
    <cellStyle name="Normal" xfId="0" builtinId="0"/>
    <cellStyle name="Normal 2" xfId="48" xr:uid="{00000000-0005-0000-0000-000039000000}"/>
    <cellStyle name="Normal 3" xfId="49" xr:uid="{00000000-0005-0000-0000-00003A000000}"/>
    <cellStyle name="Normal 4" xfId="50" xr:uid="{00000000-0005-0000-0000-00003B000000}"/>
    <cellStyle name="Normal 5" xfId="11" xr:uid="{00000000-0005-0000-0000-00003C000000}"/>
    <cellStyle name="Notas 2" xfId="51" xr:uid="{00000000-0005-0000-0000-00003D000000}"/>
    <cellStyle name="Notas 3" xfId="71" xr:uid="{00000000-0005-0000-0000-00003E000000}"/>
    <cellStyle name="Notas 4" xfId="77" xr:uid="{057C7947-0A6A-442C-8D9F-6DCAA2347218}"/>
    <cellStyle name="Porcentaje" xfId="2" builtinId="5"/>
    <cellStyle name="Porcentaje 2 2" xfId="3" xr:uid="{00000000-0005-0000-0000-000040000000}"/>
    <cellStyle name="Porcentaje 2 2 2" xfId="78" xr:uid="{8350FE8C-60DA-42C5-9B84-FD340D8AD4DF}"/>
    <cellStyle name="Salida 2" xfId="52" xr:uid="{00000000-0005-0000-0000-000041000000}"/>
    <cellStyle name="Salida 3" xfId="72" xr:uid="{00000000-0005-0000-0000-000042000000}"/>
    <cellStyle name="Salida 4" xfId="79" xr:uid="{88C465EB-1C48-4C7B-8A18-1CA2A79BF28C}"/>
    <cellStyle name="Texto de advertencia 2" xfId="53" xr:uid="{00000000-0005-0000-0000-000043000000}"/>
    <cellStyle name="Texto explicativo 2" xfId="54" xr:uid="{00000000-0005-0000-0000-000044000000}"/>
    <cellStyle name="Título 2 2" xfId="56" xr:uid="{00000000-0005-0000-0000-000045000000}"/>
    <cellStyle name="Título 3 2" xfId="57" xr:uid="{00000000-0005-0000-0000-000046000000}"/>
    <cellStyle name="Título 4" xfId="55" xr:uid="{00000000-0005-0000-0000-000047000000}"/>
    <cellStyle name="Total 2" xfId="58" xr:uid="{00000000-0005-0000-0000-000048000000}"/>
    <cellStyle name="Total 3" xfId="73" xr:uid="{00000000-0005-0000-0000-000049000000}"/>
    <cellStyle name="Total 4" xfId="80" xr:uid="{6811B3C4-1B90-47D6-BA11-B14F1B24FA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739076</xdr:colOff>
      <xdr:row>0</xdr:row>
      <xdr:rowOff>166445</xdr:rowOff>
    </xdr:from>
    <xdr:to>
      <xdr:col>1</xdr:col>
      <xdr:colOff>255131</xdr:colOff>
      <xdr:row>3</xdr:row>
      <xdr:rowOff>152185</xdr:rowOff>
    </xdr:to>
    <xdr:pic>
      <xdr:nvPicPr>
        <xdr:cNvPr id="2" name="3 Imagen" descr="E:\DOCUMENTOS LENIS\Memoria pasar\1Escudo.jpg">
          <a:extLst>
            <a:ext uri="{FF2B5EF4-FFF2-40B4-BE49-F238E27FC236}">
              <a16:creationId xmlns:a16="http://schemas.microsoft.com/office/drawing/2014/main" id="{21E923A6-92BA-4FA3-90A2-A73DE38C5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076" y="166445"/>
          <a:ext cx="956052" cy="1076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1372296</xdr:colOff>
      <xdr:row>11</xdr:row>
      <xdr:rowOff>0</xdr:rowOff>
    </xdr:from>
    <xdr:ext cx="65" cy="172227"/>
    <xdr:sp macro="" textlink="">
      <xdr:nvSpPr>
        <xdr:cNvPr id="3" name="CuadroTexto 2">
          <a:extLst>
            <a:ext uri="{FF2B5EF4-FFF2-40B4-BE49-F238E27FC236}">
              <a16:creationId xmlns:a16="http://schemas.microsoft.com/office/drawing/2014/main" id="{9A573DC0-3AB0-4A90-9650-7BAA0773EC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 name="CuadroTexto 3">
          <a:extLst>
            <a:ext uri="{FF2B5EF4-FFF2-40B4-BE49-F238E27FC236}">
              <a16:creationId xmlns:a16="http://schemas.microsoft.com/office/drawing/2014/main" id="{5B7815C5-6734-4F91-8F68-D1EE373B44C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 name="CuadroTexto 4">
          <a:extLst>
            <a:ext uri="{FF2B5EF4-FFF2-40B4-BE49-F238E27FC236}">
              <a16:creationId xmlns:a16="http://schemas.microsoft.com/office/drawing/2014/main" id="{8DD76E08-B78D-4B1B-AF31-9F42795A669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 name="CuadroTexto 5">
          <a:extLst>
            <a:ext uri="{FF2B5EF4-FFF2-40B4-BE49-F238E27FC236}">
              <a16:creationId xmlns:a16="http://schemas.microsoft.com/office/drawing/2014/main" id="{F4FF4913-D964-4051-9682-56ED5AA45F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 name="CuadroTexto 6">
          <a:extLst>
            <a:ext uri="{FF2B5EF4-FFF2-40B4-BE49-F238E27FC236}">
              <a16:creationId xmlns:a16="http://schemas.microsoft.com/office/drawing/2014/main" id="{4D7D62B1-FE9B-47B6-9456-CCB69B8EEA0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 name="CuadroTexto 7">
          <a:extLst>
            <a:ext uri="{FF2B5EF4-FFF2-40B4-BE49-F238E27FC236}">
              <a16:creationId xmlns:a16="http://schemas.microsoft.com/office/drawing/2014/main" id="{33DD59DF-50BE-4240-B2CF-A22F1099A36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 name="CuadroTexto 277">
          <a:extLst>
            <a:ext uri="{FF2B5EF4-FFF2-40B4-BE49-F238E27FC236}">
              <a16:creationId xmlns:a16="http://schemas.microsoft.com/office/drawing/2014/main" id="{CB5E7EB4-917F-401C-B29F-48C6141249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 name="CuadroTexto 286">
          <a:extLst>
            <a:ext uri="{FF2B5EF4-FFF2-40B4-BE49-F238E27FC236}">
              <a16:creationId xmlns:a16="http://schemas.microsoft.com/office/drawing/2014/main" id="{29A3C788-257C-4034-B0DD-6A3AD787273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 name="CuadroTexto 293">
          <a:extLst>
            <a:ext uri="{FF2B5EF4-FFF2-40B4-BE49-F238E27FC236}">
              <a16:creationId xmlns:a16="http://schemas.microsoft.com/office/drawing/2014/main" id="{26A41B3A-3050-4732-B66D-A15863D90BD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2" name="CuadroTexto 297">
          <a:extLst>
            <a:ext uri="{FF2B5EF4-FFF2-40B4-BE49-F238E27FC236}">
              <a16:creationId xmlns:a16="http://schemas.microsoft.com/office/drawing/2014/main" id="{1D9132F9-C588-4C9C-AD62-A11748D857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3" name="CuadroTexto 304">
          <a:extLst>
            <a:ext uri="{FF2B5EF4-FFF2-40B4-BE49-F238E27FC236}">
              <a16:creationId xmlns:a16="http://schemas.microsoft.com/office/drawing/2014/main" id="{9EC4DD42-E2D1-4504-A98B-B178C701718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4" name="CuadroTexto 311">
          <a:extLst>
            <a:ext uri="{FF2B5EF4-FFF2-40B4-BE49-F238E27FC236}">
              <a16:creationId xmlns:a16="http://schemas.microsoft.com/office/drawing/2014/main" id="{3B84279F-A8D4-4E6D-88D6-14C96D69DC4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5" name="CuadroTexto 318">
          <a:extLst>
            <a:ext uri="{FF2B5EF4-FFF2-40B4-BE49-F238E27FC236}">
              <a16:creationId xmlns:a16="http://schemas.microsoft.com/office/drawing/2014/main" id="{18433C76-53FC-48B2-8BF0-67C5AE44ED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6" name="CuadroTexto 325">
          <a:extLst>
            <a:ext uri="{FF2B5EF4-FFF2-40B4-BE49-F238E27FC236}">
              <a16:creationId xmlns:a16="http://schemas.microsoft.com/office/drawing/2014/main" id="{892D8504-965E-4DAA-89A6-017EF3BD88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7" name="CuadroTexto 332">
          <a:extLst>
            <a:ext uri="{FF2B5EF4-FFF2-40B4-BE49-F238E27FC236}">
              <a16:creationId xmlns:a16="http://schemas.microsoft.com/office/drawing/2014/main" id="{D187F1FA-1610-40D2-92FF-4DB61A013A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8" name="CuadroTexto 175">
          <a:extLst>
            <a:ext uri="{FF2B5EF4-FFF2-40B4-BE49-F238E27FC236}">
              <a16:creationId xmlns:a16="http://schemas.microsoft.com/office/drawing/2014/main" id="{D4B0A44E-215E-4AEB-B628-DC9D87DD9AA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9" name="CuadroTexto 184">
          <a:extLst>
            <a:ext uri="{FF2B5EF4-FFF2-40B4-BE49-F238E27FC236}">
              <a16:creationId xmlns:a16="http://schemas.microsoft.com/office/drawing/2014/main" id="{BD0F83D9-9342-4FC0-8F17-F8876A8AFB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0" name="CuadroTexto 191">
          <a:extLst>
            <a:ext uri="{FF2B5EF4-FFF2-40B4-BE49-F238E27FC236}">
              <a16:creationId xmlns:a16="http://schemas.microsoft.com/office/drawing/2014/main" id="{EDB9978C-4ADD-425F-971F-AFD8A117470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1" name="CuadroTexto 195">
          <a:extLst>
            <a:ext uri="{FF2B5EF4-FFF2-40B4-BE49-F238E27FC236}">
              <a16:creationId xmlns:a16="http://schemas.microsoft.com/office/drawing/2014/main" id="{3EF01582-8A4D-452A-9021-C74FDD2CAA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2" name="CuadroTexto 202">
          <a:extLst>
            <a:ext uri="{FF2B5EF4-FFF2-40B4-BE49-F238E27FC236}">
              <a16:creationId xmlns:a16="http://schemas.microsoft.com/office/drawing/2014/main" id="{FC5791B0-AB83-48A2-9779-16126D7C42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3" name="CuadroTexto 209">
          <a:extLst>
            <a:ext uri="{FF2B5EF4-FFF2-40B4-BE49-F238E27FC236}">
              <a16:creationId xmlns:a16="http://schemas.microsoft.com/office/drawing/2014/main" id="{372C92DE-C911-4FA7-9131-F4F2C1888E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4" name="CuadroTexto 23">
          <a:extLst>
            <a:ext uri="{FF2B5EF4-FFF2-40B4-BE49-F238E27FC236}">
              <a16:creationId xmlns:a16="http://schemas.microsoft.com/office/drawing/2014/main" id="{E27E1492-428D-457B-A750-35D6323F06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5" name="CuadroTexto 24">
          <a:extLst>
            <a:ext uri="{FF2B5EF4-FFF2-40B4-BE49-F238E27FC236}">
              <a16:creationId xmlns:a16="http://schemas.microsoft.com/office/drawing/2014/main" id="{E9D4B304-F2EF-4A7A-A13F-7559600BE1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6" name="CuadroTexto 25">
          <a:extLst>
            <a:ext uri="{FF2B5EF4-FFF2-40B4-BE49-F238E27FC236}">
              <a16:creationId xmlns:a16="http://schemas.microsoft.com/office/drawing/2014/main" id="{AF62113D-FA88-4E16-8568-188B5976CB5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7" name="CuadroTexto 26">
          <a:extLst>
            <a:ext uri="{FF2B5EF4-FFF2-40B4-BE49-F238E27FC236}">
              <a16:creationId xmlns:a16="http://schemas.microsoft.com/office/drawing/2014/main" id="{D000C3F4-B459-48A0-96F8-EC1BAEC8FFC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8" name="CuadroTexto 27">
          <a:extLst>
            <a:ext uri="{FF2B5EF4-FFF2-40B4-BE49-F238E27FC236}">
              <a16:creationId xmlns:a16="http://schemas.microsoft.com/office/drawing/2014/main" id="{71FD1D92-B21B-4456-874C-B7C1653C12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9" name="CuadroTexto 28">
          <a:extLst>
            <a:ext uri="{FF2B5EF4-FFF2-40B4-BE49-F238E27FC236}">
              <a16:creationId xmlns:a16="http://schemas.microsoft.com/office/drawing/2014/main" id="{4486F268-033F-4731-8E95-9D2CD8B3BD1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0" name="CuadroTexto 29">
          <a:extLst>
            <a:ext uri="{FF2B5EF4-FFF2-40B4-BE49-F238E27FC236}">
              <a16:creationId xmlns:a16="http://schemas.microsoft.com/office/drawing/2014/main" id="{744BDAED-B62A-4B24-A66F-DDFB1C86B55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1" name="CuadroTexto 30">
          <a:extLst>
            <a:ext uri="{FF2B5EF4-FFF2-40B4-BE49-F238E27FC236}">
              <a16:creationId xmlns:a16="http://schemas.microsoft.com/office/drawing/2014/main" id="{E89F2EA8-31CA-4BFA-BE52-68E8888652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2" name="CuadroTexto 31">
          <a:extLst>
            <a:ext uri="{FF2B5EF4-FFF2-40B4-BE49-F238E27FC236}">
              <a16:creationId xmlns:a16="http://schemas.microsoft.com/office/drawing/2014/main" id="{C4BABA72-5E6C-48E4-8AE5-3B12A910D0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3" name="CuadroTexto 32">
          <a:extLst>
            <a:ext uri="{FF2B5EF4-FFF2-40B4-BE49-F238E27FC236}">
              <a16:creationId xmlns:a16="http://schemas.microsoft.com/office/drawing/2014/main" id="{D052B3BB-40F5-4018-9B9E-7AC90F0BBD7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4" name="CuadroTexto 33">
          <a:extLst>
            <a:ext uri="{FF2B5EF4-FFF2-40B4-BE49-F238E27FC236}">
              <a16:creationId xmlns:a16="http://schemas.microsoft.com/office/drawing/2014/main" id="{13832853-B435-4C04-B691-61DCCEB7797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5" name="CuadroTexto 34">
          <a:extLst>
            <a:ext uri="{FF2B5EF4-FFF2-40B4-BE49-F238E27FC236}">
              <a16:creationId xmlns:a16="http://schemas.microsoft.com/office/drawing/2014/main" id="{25D7FB02-AD8A-4E93-97D5-441669C3BC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6" name="CuadroTexto 35">
          <a:extLst>
            <a:ext uri="{FF2B5EF4-FFF2-40B4-BE49-F238E27FC236}">
              <a16:creationId xmlns:a16="http://schemas.microsoft.com/office/drawing/2014/main" id="{17069801-2568-4823-9C03-956074371D0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7" name="CuadroTexto 36">
          <a:extLst>
            <a:ext uri="{FF2B5EF4-FFF2-40B4-BE49-F238E27FC236}">
              <a16:creationId xmlns:a16="http://schemas.microsoft.com/office/drawing/2014/main" id="{C9422812-D8BC-4708-817C-71CA09FDDE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8" name="CuadroTexto 37">
          <a:extLst>
            <a:ext uri="{FF2B5EF4-FFF2-40B4-BE49-F238E27FC236}">
              <a16:creationId xmlns:a16="http://schemas.microsoft.com/office/drawing/2014/main" id="{1DEB3A56-F02F-40E2-9C30-C7A8B8004A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9" name="CuadroTexto 38">
          <a:extLst>
            <a:ext uri="{FF2B5EF4-FFF2-40B4-BE49-F238E27FC236}">
              <a16:creationId xmlns:a16="http://schemas.microsoft.com/office/drawing/2014/main" id="{521774A4-0E26-4C6B-B792-4EC68CEA9D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0" name="CuadroTexto 39">
          <a:extLst>
            <a:ext uri="{FF2B5EF4-FFF2-40B4-BE49-F238E27FC236}">
              <a16:creationId xmlns:a16="http://schemas.microsoft.com/office/drawing/2014/main" id="{18077082-ACFC-4C24-B8D2-2BB99F5562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1" name="CuadroTexto 40">
          <a:extLst>
            <a:ext uri="{FF2B5EF4-FFF2-40B4-BE49-F238E27FC236}">
              <a16:creationId xmlns:a16="http://schemas.microsoft.com/office/drawing/2014/main" id="{CA793B8F-A2A4-4C36-ADA6-E7179C29F1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2" name="CuadroTexto 41">
          <a:extLst>
            <a:ext uri="{FF2B5EF4-FFF2-40B4-BE49-F238E27FC236}">
              <a16:creationId xmlns:a16="http://schemas.microsoft.com/office/drawing/2014/main" id="{0A4D2D18-1673-4758-8CF9-3BCF6A98A9C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3" name="CuadroTexto 42">
          <a:extLst>
            <a:ext uri="{FF2B5EF4-FFF2-40B4-BE49-F238E27FC236}">
              <a16:creationId xmlns:a16="http://schemas.microsoft.com/office/drawing/2014/main" id="{A51A6027-757E-43AF-9F3F-D99A518F1A5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4" name="CuadroTexto 43">
          <a:extLst>
            <a:ext uri="{FF2B5EF4-FFF2-40B4-BE49-F238E27FC236}">
              <a16:creationId xmlns:a16="http://schemas.microsoft.com/office/drawing/2014/main" id="{E6834BA1-B670-4200-A2C4-FBF868D7202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5" name="CuadroTexto 44">
          <a:extLst>
            <a:ext uri="{FF2B5EF4-FFF2-40B4-BE49-F238E27FC236}">
              <a16:creationId xmlns:a16="http://schemas.microsoft.com/office/drawing/2014/main" id="{9059234D-DDB9-40C5-98F8-B81F3828D9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6" name="CuadroTexto 45">
          <a:extLst>
            <a:ext uri="{FF2B5EF4-FFF2-40B4-BE49-F238E27FC236}">
              <a16:creationId xmlns:a16="http://schemas.microsoft.com/office/drawing/2014/main" id="{C193BC99-0A1A-4227-BE42-ECA9EECFD01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7" name="CuadroTexto 46">
          <a:extLst>
            <a:ext uri="{FF2B5EF4-FFF2-40B4-BE49-F238E27FC236}">
              <a16:creationId xmlns:a16="http://schemas.microsoft.com/office/drawing/2014/main" id="{A7CEB6B9-034B-4926-9611-96E8DF8F104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8" name="CuadroTexto 47">
          <a:extLst>
            <a:ext uri="{FF2B5EF4-FFF2-40B4-BE49-F238E27FC236}">
              <a16:creationId xmlns:a16="http://schemas.microsoft.com/office/drawing/2014/main" id="{733179F5-D51C-45F4-A7AB-6E3BAE932C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9" name="CuadroTexto 48">
          <a:extLst>
            <a:ext uri="{FF2B5EF4-FFF2-40B4-BE49-F238E27FC236}">
              <a16:creationId xmlns:a16="http://schemas.microsoft.com/office/drawing/2014/main" id="{9A4443EF-42E9-4659-9977-4ED9E9EFF79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0" name="CuadroTexto 49">
          <a:extLst>
            <a:ext uri="{FF2B5EF4-FFF2-40B4-BE49-F238E27FC236}">
              <a16:creationId xmlns:a16="http://schemas.microsoft.com/office/drawing/2014/main" id="{E0F7425C-1FEC-4E5A-93F2-8D06A6F9D8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1" name="CuadroTexto 50">
          <a:extLst>
            <a:ext uri="{FF2B5EF4-FFF2-40B4-BE49-F238E27FC236}">
              <a16:creationId xmlns:a16="http://schemas.microsoft.com/office/drawing/2014/main" id="{0F72C0D1-017F-4049-90A9-78CEFFE6729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2" name="CuadroTexto 51">
          <a:extLst>
            <a:ext uri="{FF2B5EF4-FFF2-40B4-BE49-F238E27FC236}">
              <a16:creationId xmlns:a16="http://schemas.microsoft.com/office/drawing/2014/main" id="{A8581111-2464-4B2A-8CA8-A549C217D7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3" name="CuadroTexto 52">
          <a:extLst>
            <a:ext uri="{FF2B5EF4-FFF2-40B4-BE49-F238E27FC236}">
              <a16:creationId xmlns:a16="http://schemas.microsoft.com/office/drawing/2014/main" id="{BAA365FD-FDB8-49B3-BE51-90614CD52E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4" name="CuadroTexto 53">
          <a:extLst>
            <a:ext uri="{FF2B5EF4-FFF2-40B4-BE49-F238E27FC236}">
              <a16:creationId xmlns:a16="http://schemas.microsoft.com/office/drawing/2014/main" id="{003D24B6-A172-4778-8360-4CEE2D7C1B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5" name="CuadroTexto 54">
          <a:extLst>
            <a:ext uri="{FF2B5EF4-FFF2-40B4-BE49-F238E27FC236}">
              <a16:creationId xmlns:a16="http://schemas.microsoft.com/office/drawing/2014/main" id="{F5CB8D66-CA68-4B5F-AD89-C863005D05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6" name="CuadroTexto 55">
          <a:extLst>
            <a:ext uri="{FF2B5EF4-FFF2-40B4-BE49-F238E27FC236}">
              <a16:creationId xmlns:a16="http://schemas.microsoft.com/office/drawing/2014/main" id="{6F8CE494-06E2-4DCC-8A26-7B73B89CA6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7" name="CuadroTexto 56">
          <a:extLst>
            <a:ext uri="{FF2B5EF4-FFF2-40B4-BE49-F238E27FC236}">
              <a16:creationId xmlns:a16="http://schemas.microsoft.com/office/drawing/2014/main" id="{BF31334B-05BC-4A8A-BC90-45213B3352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8" name="CuadroTexto 57">
          <a:extLst>
            <a:ext uri="{FF2B5EF4-FFF2-40B4-BE49-F238E27FC236}">
              <a16:creationId xmlns:a16="http://schemas.microsoft.com/office/drawing/2014/main" id="{FEA3DE46-CDAB-4E27-8E1C-A077356A6B9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9" name="CuadroTexto 58">
          <a:extLst>
            <a:ext uri="{FF2B5EF4-FFF2-40B4-BE49-F238E27FC236}">
              <a16:creationId xmlns:a16="http://schemas.microsoft.com/office/drawing/2014/main" id="{2BADF64D-DF59-41BB-9246-C237B1FDD7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0" name="CuadroTexto 59">
          <a:extLst>
            <a:ext uri="{FF2B5EF4-FFF2-40B4-BE49-F238E27FC236}">
              <a16:creationId xmlns:a16="http://schemas.microsoft.com/office/drawing/2014/main" id="{F91DE9C7-E6CE-4136-A8E2-84ED1054713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1" name="CuadroTexto 60">
          <a:extLst>
            <a:ext uri="{FF2B5EF4-FFF2-40B4-BE49-F238E27FC236}">
              <a16:creationId xmlns:a16="http://schemas.microsoft.com/office/drawing/2014/main" id="{DB802F63-3522-47AE-8E9C-B0BDBECCDB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2" name="CuadroTexto 61">
          <a:extLst>
            <a:ext uri="{FF2B5EF4-FFF2-40B4-BE49-F238E27FC236}">
              <a16:creationId xmlns:a16="http://schemas.microsoft.com/office/drawing/2014/main" id="{B4DA100D-E91E-40EC-B755-F664A8741F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3" name="CuadroTexto 62">
          <a:extLst>
            <a:ext uri="{FF2B5EF4-FFF2-40B4-BE49-F238E27FC236}">
              <a16:creationId xmlns:a16="http://schemas.microsoft.com/office/drawing/2014/main" id="{EB87699B-88A5-4525-B016-093FA89028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4" name="CuadroTexto 63">
          <a:extLst>
            <a:ext uri="{FF2B5EF4-FFF2-40B4-BE49-F238E27FC236}">
              <a16:creationId xmlns:a16="http://schemas.microsoft.com/office/drawing/2014/main" id="{47F28D1C-F13A-4D85-909A-D40D44E977E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5" name="CuadroTexto 64">
          <a:extLst>
            <a:ext uri="{FF2B5EF4-FFF2-40B4-BE49-F238E27FC236}">
              <a16:creationId xmlns:a16="http://schemas.microsoft.com/office/drawing/2014/main" id="{9E8AFCE5-0D5E-41F0-932C-55574C2086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6" name="CuadroTexto 65">
          <a:extLst>
            <a:ext uri="{FF2B5EF4-FFF2-40B4-BE49-F238E27FC236}">
              <a16:creationId xmlns:a16="http://schemas.microsoft.com/office/drawing/2014/main" id="{F6839B8F-11CB-4FF4-A691-E8805AC8EF7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7" name="CuadroTexto 66">
          <a:extLst>
            <a:ext uri="{FF2B5EF4-FFF2-40B4-BE49-F238E27FC236}">
              <a16:creationId xmlns:a16="http://schemas.microsoft.com/office/drawing/2014/main" id="{869C0E10-6C8A-4668-842B-AD377C48890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8" name="CuadroTexto 67">
          <a:extLst>
            <a:ext uri="{FF2B5EF4-FFF2-40B4-BE49-F238E27FC236}">
              <a16:creationId xmlns:a16="http://schemas.microsoft.com/office/drawing/2014/main" id="{493593EB-E089-49AF-9376-1EDDC18AA2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9" name="CuadroTexto 68">
          <a:extLst>
            <a:ext uri="{FF2B5EF4-FFF2-40B4-BE49-F238E27FC236}">
              <a16:creationId xmlns:a16="http://schemas.microsoft.com/office/drawing/2014/main" id="{00C48254-465B-4954-A9F5-14AC7DA99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0" name="CuadroTexto 69">
          <a:extLst>
            <a:ext uri="{FF2B5EF4-FFF2-40B4-BE49-F238E27FC236}">
              <a16:creationId xmlns:a16="http://schemas.microsoft.com/office/drawing/2014/main" id="{C71FE592-D230-4F3B-A56E-9DA9D97C8F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1" name="CuadroTexto 70">
          <a:extLst>
            <a:ext uri="{FF2B5EF4-FFF2-40B4-BE49-F238E27FC236}">
              <a16:creationId xmlns:a16="http://schemas.microsoft.com/office/drawing/2014/main" id="{683BF032-E57C-4084-AC34-EAE0A011EB9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2" name="CuadroTexto 71">
          <a:extLst>
            <a:ext uri="{FF2B5EF4-FFF2-40B4-BE49-F238E27FC236}">
              <a16:creationId xmlns:a16="http://schemas.microsoft.com/office/drawing/2014/main" id="{81D18BE8-C4C8-4CF2-B1D4-5DD9667B4C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3" name="CuadroTexto 72">
          <a:extLst>
            <a:ext uri="{FF2B5EF4-FFF2-40B4-BE49-F238E27FC236}">
              <a16:creationId xmlns:a16="http://schemas.microsoft.com/office/drawing/2014/main" id="{2FF30C09-49BE-4C8E-96AB-E5D4E201069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4" name="CuadroTexto 73">
          <a:extLst>
            <a:ext uri="{FF2B5EF4-FFF2-40B4-BE49-F238E27FC236}">
              <a16:creationId xmlns:a16="http://schemas.microsoft.com/office/drawing/2014/main" id="{0801A411-1997-41EC-B072-0A7B2A61B8E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5" name="CuadroTexto 74">
          <a:extLst>
            <a:ext uri="{FF2B5EF4-FFF2-40B4-BE49-F238E27FC236}">
              <a16:creationId xmlns:a16="http://schemas.microsoft.com/office/drawing/2014/main" id="{5BEE3E3B-8106-4BF9-B723-F7AFF7CF85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6" name="CuadroTexto 75">
          <a:extLst>
            <a:ext uri="{FF2B5EF4-FFF2-40B4-BE49-F238E27FC236}">
              <a16:creationId xmlns:a16="http://schemas.microsoft.com/office/drawing/2014/main" id="{1303F69D-1823-45F7-9008-C369ABD02E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7" name="CuadroTexto 76">
          <a:extLst>
            <a:ext uri="{FF2B5EF4-FFF2-40B4-BE49-F238E27FC236}">
              <a16:creationId xmlns:a16="http://schemas.microsoft.com/office/drawing/2014/main" id="{E3E7219A-8142-425E-9486-C2CD47A2FA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8" name="CuadroTexto 77">
          <a:extLst>
            <a:ext uri="{FF2B5EF4-FFF2-40B4-BE49-F238E27FC236}">
              <a16:creationId xmlns:a16="http://schemas.microsoft.com/office/drawing/2014/main" id="{5DF23B51-AC31-442B-AD25-6B2194D154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9" name="CuadroTexto 78">
          <a:extLst>
            <a:ext uri="{FF2B5EF4-FFF2-40B4-BE49-F238E27FC236}">
              <a16:creationId xmlns:a16="http://schemas.microsoft.com/office/drawing/2014/main" id="{3DEBF10D-16C1-4C69-8873-23BE4D6D6B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0" name="CuadroTexto 79">
          <a:extLst>
            <a:ext uri="{FF2B5EF4-FFF2-40B4-BE49-F238E27FC236}">
              <a16:creationId xmlns:a16="http://schemas.microsoft.com/office/drawing/2014/main" id="{9A8EA95C-4D0B-4528-B233-9BA622B60D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1" name="CuadroTexto 80">
          <a:extLst>
            <a:ext uri="{FF2B5EF4-FFF2-40B4-BE49-F238E27FC236}">
              <a16:creationId xmlns:a16="http://schemas.microsoft.com/office/drawing/2014/main" id="{3BF24EDC-B6E9-4AA3-ABCC-A49358349F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2" name="CuadroTexto 81">
          <a:extLst>
            <a:ext uri="{FF2B5EF4-FFF2-40B4-BE49-F238E27FC236}">
              <a16:creationId xmlns:a16="http://schemas.microsoft.com/office/drawing/2014/main" id="{5362DA58-B3BF-4B1A-B133-10D39B0C7BE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3" name="CuadroTexto 82">
          <a:extLst>
            <a:ext uri="{FF2B5EF4-FFF2-40B4-BE49-F238E27FC236}">
              <a16:creationId xmlns:a16="http://schemas.microsoft.com/office/drawing/2014/main" id="{840314B2-DA30-4011-907C-0F2244A6FA9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4" name="CuadroTexto 83">
          <a:extLst>
            <a:ext uri="{FF2B5EF4-FFF2-40B4-BE49-F238E27FC236}">
              <a16:creationId xmlns:a16="http://schemas.microsoft.com/office/drawing/2014/main" id="{BA2081AC-CB66-44BA-907B-F6DE5D7900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5" name="CuadroTexto 84">
          <a:extLst>
            <a:ext uri="{FF2B5EF4-FFF2-40B4-BE49-F238E27FC236}">
              <a16:creationId xmlns:a16="http://schemas.microsoft.com/office/drawing/2014/main" id="{E4F1744A-21AD-4A01-8FB6-544B7C0B82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6" name="CuadroTexto 85">
          <a:extLst>
            <a:ext uri="{FF2B5EF4-FFF2-40B4-BE49-F238E27FC236}">
              <a16:creationId xmlns:a16="http://schemas.microsoft.com/office/drawing/2014/main" id="{779E8F5D-60DA-4377-A9BD-F3D48ED59EA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7" name="CuadroTexto 86">
          <a:extLst>
            <a:ext uri="{FF2B5EF4-FFF2-40B4-BE49-F238E27FC236}">
              <a16:creationId xmlns:a16="http://schemas.microsoft.com/office/drawing/2014/main" id="{FFEB4116-23B6-4605-8015-7A9CE9CF35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8" name="CuadroTexto 87">
          <a:extLst>
            <a:ext uri="{FF2B5EF4-FFF2-40B4-BE49-F238E27FC236}">
              <a16:creationId xmlns:a16="http://schemas.microsoft.com/office/drawing/2014/main" id="{D9C63C0D-16A3-4290-8EE3-841176C8F3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9" name="CuadroTexto 88">
          <a:extLst>
            <a:ext uri="{FF2B5EF4-FFF2-40B4-BE49-F238E27FC236}">
              <a16:creationId xmlns:a16="http://schemas.microsoft.com/office/drawing/2014/main" id="{DFE44318-60F0-4D4C-9B3C-E3256F826A7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0" name="CuadroTexto 89">
          <a:extLst>
            <a:ext uri="{FF2B5EF4-FFF2-40B4-BE49-F238E27FC236}">
              <a16:creationId xmlns:a16="http://schemas.microsoft.com/office/drawing/2014/main" id="{CD239A8D-17DF-4D4B-AC6D-C7E346857E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1" name="CuadroTexto 90">
          <a:extLst>
            <a:ext uri="{FF2B5EF4-FFF2-40B4-BE49-F238E27FC236}">
              <a16:creationId xmlns:a16="http://schemas.microsoft.com/office/drawing/2014/main" id="{0E0841D9-F15A-4308-97B3-F7A504C5B1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2" name="CuadroTexto 91">
          <a:extLst>
            <a:ext uri="{FF2B5EF4-FFF2-40B4-BE49-F238E27FC236}">
              <a16:creationId xmlns:a16="http://schemas.microsoft.com/office/drawing/2014/main" id="{E7B2822D-8E57-4C3E-B42A-D24F2034D8F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3" name="CuadroTexto 175">
          <a:extLst>
            <a:ext uri="{FF2B5EF4-FFF2-40B4-BE49-F238E27FC236}">
              <a16:creationId xmlns:a16="http://schemas.microsoft.com/office/drawing/2014/main" id="{DE7D7CA4-016D-4D3B-B0D6-5175D4487F7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4" name="CuadroTexto 184">
          <a:extLst>
            <a:ext uri="{FF2B5EF4-FFF2-40B4-BE49-F238E27FC236}">
              <a16:creationId xmlns:a16="http://schemas.microsoft.com/office/drawing/2014/main" id="{59A84CF3-CA08-4B45-B005-1BFACDA692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5" name="CuadroTexto 191">
          <a:extLst>
            <a:ext uri="{FF2B5EF4-FFF2-40B4-BE49-F238E27FC236}">
              <a16:creationId xmlns:a16="http://schemas.microsoft.com/office/drawing/2014/main" id="{1D625C9A-9DFE-42F6-87D3-9B472DCBF0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6" name="CuadroTexto 195">
          <a:extLst>
            <a:ext uri="{FF2B5EF4-FFF2-40B4-BE49-F238E27FC236}">
              <a16:creationId xmlns:a16="http://schemas.microsoft.com/office/drawing/2014/main" id="{1B4B9F18-4C55-4324-8749-1344346E610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7" name="CuadroTexto 202">
          <a:extLst>
            <a:ext uri="{FF2B5EF4-FFF2-40B4-BE49-F238E27FC236}">
              <a16:creationId xmlns:a16="http://schemas.microsoft.com/office/drawing/2014/main" id="{85FF5412-E060-41EA-85C0-409FE55CC02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8" name="CuadroTexto 209">
          <a:extLst>
            <a:ext uri="{FF2B5EF4-FFF2-40B4-BE49-F238E27FC236}">
              <a16:creationId xmlns:a16="http://schemas.microsoft.com/office/drawing/2014/main" id="{C1D3DB61-C9EB-4256-BF3F-AAF723732EA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9" name="CuadroTexto 98">
          <a:extLst>
            <a:ext uri="{FF2B5EF4-FFF2-40B4-BE49-F238E27FC236}">
              <a16:creationId xmlns:a16="http://schemas.microsoft.com/office/drawing/2014/main" id="{614C062A-7E47-4331-8ACC-8C5296EA0FC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0" name="CuadroTexto 99">
          <a:extLst>
            <a:ext uri="{FF2B5EF4-FFF2-40B4-BE49-F238E27FC236}">
              <a16:creationId xmlns:a16="http://schemas.microsoft.com/office/drawing/2014/main" id="{BC047E1C-572A-4557-AF3E-0F847BE658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1" name="CuadroTexto 100">
          <a:extLst>
            <a:ext uri="{FF2B5EF4-FFF2-40B4-BE49-F238E27FC236}">
              <a16:creationId xmlns:a16="http://schemas.microsoft.com/office/drawing/2014/main" id="{5937F4D3-E2E6-4D9C-8B34-92582C97A7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2" name="CuadroTexto 101">
          <a:extLst>
            <a:ext uri="{FF2B5EF4-FFF2-40B4-BE49-F238E27FC236}">
              <a16:creationId xmlns:a16="http://schemas.microsoft.com/office/drawing/2014/main" id="{4DD71211-F285-4300-A0F2-2294332E27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3" name="CuadroTexto 102">
          <a:extLst>
            <a:ext uri="{FF2B5EF4-FFF2-40B4-BE49-F238E27FC236}">
              <a16:creationId xmlns:a16="http://schemas.microsoft.com/office/drawing/2014/main" id="{2190BE39-A668-4B75-88D2-27C300862E8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4" name="CuadroTexto 103">
          <a:extLst>
            <a:ext uri="{FF2B5EF4-FFF2-40B4-BE49-F238E27FC236}">
              <a16:creationId xmlns:a16="http://schemas.microsoft.com/office/drawing/2014/main" id="{F583EBC8-47EF-403E-9633-EB45E53E00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5" name="CuadroTexto 104">
          <a:extLst>
            <a:ext uri="{FF2B5EF4-FFF2-40B4-BE49-F238E27FC236}">
              <a16:creationId xmlns:a16="http://schemas.microsoft.com/office/drawing/2014/main" id="{3B6A92F2-C6E3-4B21-A88F-A695AD1FBD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6" name="CuadroTexto 105">
          <a:extLst>
            <a:ext uri="{FF2B5EF4-FFF2-40B4-BE49-F238E27FC236}">
              <a16:creationId xmlns:a16="http://schemas.microsoft.com/office/drawing/2014/main" id="{2FA5F2F0-25B6-46BD-B773-17CC46E17F6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7" name="CuadroTexto 106">
          <a:extLst>
            <a:ext uri="{FF2B5EF4-FFF2-40B4-BE49-F238E27FC236}">
              <a16:creationId xmlns:a16="http://schemas.microsoft.com/office/drawing/2014/main" id="{69E12E5C-D5F3-4708-8087-5EBFE97E7B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8" name="CuadroTexto 107">
          <a:extLst>
            <a:ext uri="{FF2B5EF4-FFF2-40B4-BE49-F238E27FC236}">
              <a16:creationId xmlns:a16="http://schemas.microsoft.com/office/drawing/2014/main" id="{B3E2E1B6-9366-4293-B061-57BBF2CDC7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9" name="CuadroTexto 108">
          <a:extLst>
            <a:ext uri="{FF2B5EF4-FFF2-40B4-BE49-F238E27FC236}">
              <a16:creationId xmlns:a16="http://schemas.microsoft.com/office/drawing/2014/main" id="{F43A65E9-0735-4425-94DA-0EC0D8DFB4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0" name="CuadroTexto 109">
          <a:extLst>
            <a:ext uri="{FF2B5EF4-FFF2-40B4-BE49-F238E27FC236}">
              <a16:creationId xmlns:a16="http://schemas.microsoft.com/office/drawing/2014/main" id="{045B176A-51D2-4C7A-B3A0-F57A578AB2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1" name="CuadroTexto 318">
          <a:extLst>
            <a:ext uri="{FF2B5EF4-FFF2-40B4-BE49-F238E27FC236}">
              <a16:creationId xmlns:a16="http://schemas.microsoft.com/office/drawing/2014/main" id="{C60D39D6-30BB-4297-8A87-45371C97B61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2" name="CuadroTexto 325">
          <a:extLst>
            <a:ext uri="{FF2B5EF4-FFF2-40B4-BE49-F238E27FC236}">
              <a16:creationId xmlns:a16="http://schemas.microsoft.com/office/drawing/2014/main" id="{046F5F4C-1945-46B2-A19D-F05DFB06543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3" name="CuadroTexto 332">
          <a:extLst>
            <a:ext uri="{FF2B5EF4-FFF2-40B4-BE49-F238E27FC236}">
              <a16:creationId xmlns:a16="http://schemas.microsoft.com/office/drawing/2014/main" id="{BA469901-146D-4430-95FF-1101BB751D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4" name="CuadroTexto 113">
          <a:extLst>
            <a:ext uri="{FF2B5EF4-FFF2-40B4-BE49-F238E27FC236}">
              <a16:creationId xmlns:a16="http://schemas.microsoft.com/office/drawing/2014/main" id="{F263D7AB-BA3A-493E-99DA-2E1C0D141A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5" name="CuadroTexto 114">
          <a:extLst>
            <a:ext uri="{FF2B5EF4-FFF2-40B4-BE49-F238E27FC236}">
              <a16:creationId xmlns:a16="http://schemas.microsoft.com/office/drawing/2014/main" id="{166CF0C5-F11F-4922-A77C-422AF24F72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6" name="CuadroTexto 115">
          <a:extLst>
            <a:ext uri="{FF2B5EF4-FFF2-40B4-BE49-F238E27FC236}">
              <a16:creationId xmlns:a16="http://schemas.microsoft.com/office/drawing/2014/main" id="{BC7D0A93-509F-4A0D-B69B-2589B10C6AD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7" name="CuadroTexto 116">
          <a:extLst>
            <a:ext uri="{FF2B5EF4-FFF2-40B4-BE49-F238E27FC236}">
              <a16:creationId xmlns:a16="http://schemas.microsoft.com/office/drawing/2014/main" id="{03AC906F-319E-448F-8F3D-84B2697E10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8" name="CuadroTexto 117">
          <a:extLst>
            <a:ext uri="{FF2B5EF4-FFF2-40B4-BE49-F238E27FC236}">
              <a16:creationId xmlns:a16="http://schemas.microsoft.com/office/drawing/2014/main" id="{6E1476EF-6A7D-4330-B2E3-DF25D6BD26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9" name="CuadroTexto 118">
          <a:extLst>
            <a:ext uri="{FF2B5EF4-FFF2-40B4-BE49-F238E27FC236}">
              <a16:creationId xmlns:a16="http://schemas.microsoft.com/office/drawing/2014/main" id="{0DB3F68A-8DEA-47DA-88BB-BE1D6E0E3FD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20" name="CuadroTexto 119">
          <a:extLst>
            <a:ext uri="{FF2B5EF4-FFF2-40B4-BE49-F238E27FC236}">
              <a16:creationId xmlns:a16="http://schemas.microsoft.com/office/drawing/2014/main" id="{E8EA9E78-69B5-4A20-A61B-8661ED914B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21" name="CuadroTexto 120">
          <a:extLst>
            <a:ext uri="{FF2B5EF4-FFF2-40B4-BE49-F238E27FC236}">
              <a16:creationId xmlns:a16="http://schemas.microsoft.com/office/drawing/2014/main" id="{EB4B3E85-70F5-4A5F-BA69-3912153D6B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22" name="CuadroTexto 121">
          <a:extLst>
            <a:ext uri="{FF2B5EF4-FFF2-40B4-BE49-F238E27FC236}">
              <a16:creationId xmlns:a16="http://schemas.microsoft.com/office/drawing/2014/main" id="{8B11DF87-F7C1-408B-86A5-42C88A5A41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23" name="CuadroTexto 122">
          <a:extLst>
            <a:ext uri="{FF2B5EF4-FFF2-40B4-BE49-F238E27FC236}">
              <a16:creationId xmlns:a16="http://schemas.microsoft.com/office/drawing/2014/main" id="{850D14CE-C13A-4D46-B0AF-9FF00003421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24" name="CuadroTexto 123">
          <a:extLst>
            <a:ext uri="{FF2B5EF4-FFF2-40B4-BE49-F238E27FC236}">
              <a16:creationId xmlns:a16="http://schemas.microsoft.com/office/drawing/2014/main" id="{646BECE9-EDEE-49B6-B765-E235295D696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25" name="CuadroTexto 124">
          <a:extLst>
            <a:ext uri="{FF2B5EF4-FFF2-40B4-BE49-F238E27FC236}">
              <a16:creationId xmlns:a16="http://schemas.microsoft.com/office/drawing/2014/main" id="{F7293C1E-D46A-4996-92DD-EFD62697C9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26" name="CuadroTexto 125">
          <a:extLst>
            <a:ext uri="{FF2B5EF4-FFF2-40B4-BE49-F238E27FC236}">
              <a16:creationId xmlns:a16="http://schemas.microsoft.com/office/drawing/2014/main" id="{C3A15977-B22C-4512-A004-4AA4916B6E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27" name="CuadroTexto 126">
          <a:extLst>
            <a:ext uri="{FF2B5EF4-FFF2-40B4-BE49-F238E27FC236}">
              <a16:creationId xmlns:a16="http://schemas.microsoft.com/office/drawing/2014/main" id="{9493EE36-4CEE-49B3-AAD4-3D790A83D2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28" name="CuadroTexto 127">
          <a:extLst>
            <a:ext uri="{FF2B5EF4-FFF2-40B4-BE49-F238E27FC236}">
              <a16:creationId xmlns:a16="http://schemas.microsoft.com/office/drawing/2014/main" id="{96E2B40D-AEB0-4990-9874-A36D6F7FDBD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29" name="CuadroTexto 128">
          <a:extLst>
            <a:ext uri="{FF2B5EF4-FFF2-40B4-BE49-F238E27FC236}">
              <a16:creationId xmlns:a16="http://schemas.microsoft.com/office/drawing/2014/main" id="{FEF935B8-3353-4843-A180-91A9A73136E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30" name="CuadroTexto 129">
          <a:extLst>
            <a:ext uri="{FF2B5EF4-FFF2-40B4-BE49-F238E27FC236}">
              <a16:creationId xmlns:a16="http://schemas.microsoft.com/office/drawing/2014/main" id="{5A0CA154-7E97-4648-958D-F160EA058BC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31" name="CuadroTexto 130">
          <a:extLst>
            <a:ext uri="{FF2B5EF4-FFF2-40B4-BE49-F238E27FC236}">
              <a16:creationId xmlns:a16="http://schemas.microsoft.com/office/drawing/2014/main" id="{D315A877-7201-453C-BBB7-47D95CA5623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32" name="CuadroTexto 131">
          <a:extLst>
            <a:ext uri="{FF2B5EF4-FFF2-40B4-BE49-F238E27FC236}">
              <a16:creationId xmlns:a16="http://schemas.microsoft.com/office/drawing/2014/main" id="{F2C05795-D21A-41F5-B7B6-5FD4CB77EB8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33" name="CuadroTexto 132">
          <a:extLst>
            <a:ext uri="{FF2B5EF4-FFF2-40B4-BE49-F238E27FC236}">
              <a16:creationId xmlns:a16="http://schemas.microsoft.com/office/drawing/2014/main" id="{8DAD2DAE-1A83-4FE7-BCBA-5CAFD5AD76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34" name="CuadroTexto 133">
          <a:extLst>
            <a:ext uri="{FF2B5EF4-FFF2-40B4-BE49-F238E27FC236}">
              <a16:creationId xmlns:a16="http://schemas.microsoft.com/office/drawing/2014/main" id="{3C12406C-81F7-4908-87F2-920B2474DD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35" name="CuadroTexto 134">
          <a:extLst>
            <a:ext uri="{FF2B5EF4-FFF2-40B4-BE49-F238E27FC236}">
              <a16:creationId xmlns:a16="http://schemas.microsoft.com/office/drawing/2014/main" id="{FB3CABD0-9E69-411F-8CE0-F414AF821E8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36" name="CuadroTexto 135">
          <a:extLst>
            <a:ext uri="{FF2B5EF4-FFF2-40B4-BE49-F238E27FC236}">
              <a16:creationId xmlns:a16="http://schemas.microsoft.com/office/drawing/2014/main" id="{F43E77B1-DC1F-4D87-A8F2-C92B35152B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37" name="CuadroTexto 136">
          <a:extLst>
            <a:ext uri="{FF2B5EF4-FFF2-40B4-BE49-F238E27FC236}">
              <a16:creationId xmlns:a16="http://schemas.microsoft.com/office/drawing/2014/main" id="{7DCFB68E-943C-4D93-8183-C96789A264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38" name="CuadroTexto 137">
          <a:extLst>
            <a:ext uri="{FF2B5EF4-FFF2-40B4-BE49-F238E27FC236}">
              <a16:creationId xmlns:a16="http://schemas.microsoft.com/office/drawing/2014/main" id="{73D0AEBA-A5E2-4F69-83E9-B615D1452AE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39" name="CuadroTexto 138">
          <a:extLst>
            <a:ext uri="{FF2B5EF4-FFF2-40B4-BE49-F238E27FC236}">
              <a16:creationId xmlns:a16="http://schemas.microsoft.com/office/drawing/2014/main" id="{9CFB9DB2-7D16-40E9-947D-B1EB4DB9A6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40" name="CuadroTexto 139">
          <a:extLst>
            <a:ext uri="{FF2B5EF4-FFF2-40B4-BE49-F238E27FC236}">
              <a16:creationId xmlns:a16="http://schemas.microsoft.com/office/drawing/2014/main" id="{2ADB60F5-8A6E-4B62-A96E-70162DE78E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41" name="CuadroTexto 175">
          <a:extLst>
            <a:ext uri="{FF2B5EF4-FFF2-40B4-BE49-F238E27FC236}">
              <a16:creationId xmlns:a16="http://schemas.microsoft.com/office/drawing/2014/main" id="{7BB867C8-431E-4DF9-B8AC-2F940805951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42" name="CuadroTexto 184">
          <a:extLst>
            <a:ext uri="{FF2B5EF4-FFF2-40B4-BE49-F238E27FC236}">
              <a16:creationId xmlns:a16="http://schemas.microsoft.com/office/drawing/2014/main" id="{890B2FEB-6B98-4CE0-807D-70B2727985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43" name="CuadroTexto 191">
          <a:extLst>
            <a:ext uri="{FF2B5EF4-FFF2-40B4-BE49-F238E27FC236}">
              <a16:creationId xmlns:a16="http://schemas.microsoft.com/office/drawing/2014/main" id="{24A0C942-C342-47D9-940E-2ABCCA4AC27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44" name="CuadroTexto 195">
          <a:extLst>
            <a:ext uri="{FF2B5EF4-FFF2-40B4-BE49-F238E27FC236}">
              <a16:creationId xmlns:a16="http://schemas.microsoft.com/office/drawing/2014/main" id="{40F615E1-B182-4172-9651-78A4925E256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45" name="CuadroTexto 202">
          <a:extLst>
            <a:ext uri="{FF2B5EF4-FFF2-40B4-BE49-F238E27FC236}">
              <a16:creationId xmlns:a16="http://schemas.microsoft.com/office/drawing/2014/main" id="{0D615B5C-FFE9-4CCC-AD9C-E9AE2D366B1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46" name="CuadroTexto 209">
          <a:extLst>
            <a:ext uri="{FF2B5EF4-FFF2-40B4-BE49-F238E27FC236}">
              <a16:creationId xmlns:a16="http://schemas.microsoft.com/office/drawing/2014/main" id="{679533A7-6D44-47AD-83E0-087FED2E689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47" name="CuadroTexto 146">
          <a:extLst>
            <a:ext uri="{FF2B5EF4-FFF2-40B4-BE49-F238E27FC236}">
              <a16:creationId xmlns:a16="http://schemas.microsoft.com/office/drawing/2014/main" id="{B07EB046-DD68-4012-8551-F9B5DFD79C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48" name="CuadroTexto 147">
          <a:extLst>
            <a:ext uri="{FF2B5EF4-FFF2-40B4-BE49-F238E27FC236}">
              <a16:creationId xmlns:a16="http://schemas.microsoft.com/office/drawing/2014/main" id="{17CB1661-3F05-4FFB-AF36-F3B445298EC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49" name="CuadroTexto 148">
          <a:extLst>
            <a:ext uri="{FF2B5EF4-FFF2-40B4-BE49-F238E27FC236}">
              <a16:creationId xmlns:a16="http://schemas.microsoft.com/office/drawing/2014/main" id="{80082FA5-AA2A-4908-B875-DBC085CAE8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50" name="CuadroTexto 149">
          <a:extLst>
            <a:ext uri="{FF2B5EF4-FFF2-40B4-BE49-F238E27FC236}">
              <a16:creationId xmlns:a16="http://schemas.microsoft.com/office/drawing/2014/main" id="{E7FE33D9-6868-4E71-B1A3-C499D50F38F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51" name="CuadroTexto 150">
          <a:extLst>
            <a:ext uri="{FF2B5EF4-FFF2-40B4-BE49-F238E27FC236}">
              <a16:creationId xmlns:a16="http://schemas.microsoft.com/office/drawing/2014/main" id="{987E1E73-1572-4F3D-AA1E-178F35D87A6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52" name="CuadroTexto 151">
          <a:extLst>
            <a:ext uri="{FF2B5EF4-FFF2-40B4-BE49-F238E27FC236}">
              <a16:creationId xmlns:a16="http://schemas.microsoft.com/office/drawing/2014/main" id="{9E5A5C3E-234D-42CA-826A-71B248ABD7D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53" name="CuadroTexto 152">
          <a:extLst>
            <a:ext uri="{FF2B5EF4-FFF2-40B4-BE49-F238E27FC236}">
              <a16:creationId xmlns:a16="http://schemas.microsoft.com/office/drawing/2014/main" id="{3F51A2BD-AFB0-4B8C-AE6E-E546075288A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54" name="CuadroTexto 153">
          <a:extLst>
            <a:ext uri="{FF2B5EF4-FFF2-40B4-BE49-F238E27FC236}">
              <a16:creationId xmlns:a16="http://schemas.microsoft.com/office/drawing/2014/main" id="{4623C355-28AC-4734-AB6D-7B467A1D357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55" name="CuadroTexto 154">
          <a:extLst>
            <a:ext uri="{FF2B5EF4-FFF2-40B4-BE49-F238E27FC236}">
              <a16:creationId xmlns:a16="http://schemas.microsoft.com/office/drawing/2014/main" id="{3F7EC79A-56D8-4929-B568-0F7D17B3C3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56" name="CuadroTexto 155">
          <a:extLst>
            <a:ext uri="{FF2B5EF4-FFF2-40B4-BE49-F238E27FC236}">
              <a16:creationId xmlns:a16="http://schemas.microsoft.com/office/drawing/2014/main" id="{59041BF5-1E60-44FB-B1D0-4C9E304ECCB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57" name="CuadroTexto 156">
          <a:extLst>
            <a:ext uri="{FF2B5EF4-FFF2-40B4-BE49-F238E27FC236}">
              <a16:creationId xmlns:a16="http://schemas.microsoft.com/office/drawing/2014/main" id="{2D21EE14-8FFB-4598-A5AC-7D9A5896E1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58" name="CuadroTexto 157">
          <a:extLst>
            <a:ext uri="{FF2B5EF4-FFF2-40B4-BE49-F238E27FC236}">
              <a16:creationId xmlns:a16="http://schemas.microsoft.com/office/drawing/2014/main" id="{696B4D6E-7111-41EE-AE64-C855881976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59" name="CuadroTexto 158">
          <a:extLst>
            <a:ext uri="{FF2B5EF4-FFF2-40B4-BE49-F238E27FC236}">
              <a16:creationId xmlns:a16="http://schemas.microsoft.com/office/drawing/2014/main" id="{FDD80F51-0552-47AD-BF14-49CA643A6C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60" name="CuadroTexto 159">
          <a:extLst>
            <a:ext uri="{FF2B5EF4-FFF2-40B4-BE49-F238E27FC236}">
              <a16:creationId xmlns:a16="http://schemas.microsoft.com/office/drawing/2014/main" id="{6EB161A3-0E8E-4D2C-A91C-F965DDAF824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61" name="CuadroTexto 160">
          <a:extLst>
            <a:ext uri="{FF2B5EF4-FFF2-40B4-BE49-F238E27FC236}">
              <a16:creationId xmlns:a16="http://schemas.microsoft.com/office/drawing/2014/main" id="{86974CA4-CBBD-4A80-9D20-25B632B6206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62" name="CuadroTexto 161">
          <a:extLst>
            <a:ext uri="{FF2B5EF4-FFF2-40B4-BE49-F238E27FC236}">
              <a16:creationId xmlns:a16="http://schemas.microsoft.com/office/drawing/2014/main" id="{B8F37366-FBAE-4DB0-B6F5-10D18889F7D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63" name="CuadroTexto 162">
          <a:extLst>
            <a:ext uri="{FF2B5EF4-FFF2-40B4-BE49-F238E27FC236}">
              <a16:creationId xmlns:a16="http://schemas.microsoft.com/office/drawing/2014/main" id="{3466221C-F0A3-4DF9-87C0-E0340C1E8B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64" name="CuadroTexto 163">
          <a:extLst>
            <a:ext uri="{FF2B5EF4-FFF2-40B4-BE49-F238E27FC236}">
              <a16:creationId xmlns:a16="http://schemas.microsoft.com/office/drawing/2014/main" id="{76B94A78-6457-4678-88F0-8D14FB21B0B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65" name="CuadroTexto 277">
          <a:extLst>
            <a:ext uri="{FF2B5EF4-FFF2-40B4-BE49-F238E27FC236}">
              <a16:creationId xmlns:a16="http://schemas.microsoft.com/office/drawing/2014/main" id="{4D205669-2288-4899-BCBD-2ECB4301BB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66" name="CuadroTexto 286">
          <a:extLst>
            <a:ext uri="{FF2B5EF4-FFF2-40B4-BE49-F238E27FC236}">
              <a16:creationId xmlns:a16="http://schemas.microsoft.com/office/drawing/2014/main" id="{95EAC808-F924-468C-8B27-64F00F9241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67" name="CuadroTexto 293">
          <a:extLst>
            <a:ext uri="{FF2B5EF4-FFF2-40B4-BE49-F238E27FC236}">
              <a16:creationId xmlns:a16="http://schemas.microsoft.com/office/drawing/2014/main" id="{BCF12778-B316-4D7C-AC60-5C709403721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68" name="CuadroTexto 297">
          <a:extLst>
            <a:ext uri="{FF2B5EF4-FFF2-40B4-BE49-F238E27FC236}">
              <a16:creationId xmlns:a16="http://schemas.microsoft.com/office/drawing/2014/main" id="{D518D82A-785F-40B5-8298-07AADE22487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69" name="CuadroTexto 304">
          <a:extLst>
            <a:ext uri="{FF2B5EF4-FFF2-40B4-BE49-F238E27FC236}">
              <a16:creationId xmlns:a16="http://schemas.microsoft.com/office/drawing/2014/main" id="{4DE7892B-8F83-41EF-BB5F-F6775272AD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70" name="CuadroTexto 311">
          <a:extLst>
            <a:ext uri="{FF2B5EF4-FFF2-40B4-BE49-F238E27FC236}">
              <a16:creationId xmlns:a16="http://schemas.microsoft.com/office/drawing/2014/main" id="{3620C24D-3463-412A-9BE1-19FD622A31E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71" name="CuadroTexto 170">
          <a:extLst>
            <a:ext uri="{FF2B5EF4-FFF2-40B4-BE49-F238E27FC236}">
              <a16:creationId xmlns:a16="http://schemas.microsoft.com/office/drawing/2014/main" id="{EB426630-D092-4695-BEAB-3FA58F7A8C8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72" name="CuadroTexto 171">
          <a:extLst>
            <a:ext uri="{FF2B5EF4-FFF2-40B4-BE49-F238E27FC236}">
              <a16:creationId xmlns:a16="http://schemas.microsoft.com/office/drawing/2014/main" id="{B1B7621A-10C8-4052-8FBD-EE6CB97616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73" name="CuadroTexto 172">
          <a:extLst>
            <a:ext uri="{FF2B5EF4-FFF2-40B4-BE49-F238E27FC236}">
              <a16:creationId xmlns:a16="http://schemas.microsoft.com/office/drawing/2014/main" id="{0F2809DE-1CFF-4512-9B07-8230F4F2114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74" name="CuadroTexto 173">
          <a:extLst>
            <a:ext uri="{FF2B5EF4-FFF2-40B4-BE49-F238E27FC236}">
              <a16:creationId xmlns:a16="http://schemas.microsoft.com/office/drawing/2014/main" id="{0F12EE45-5F54-4A52-8CD4-F34680C68D0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75" name="CuadroTexto 174">
          <a:extLst>
            <a:ext uri="{FF2B5EF4-FFF2-40B4-BE49-F238E27FC236}">
              <a16:creationId xmlns:a16="http://schemas.microsoft.com/office/drawing/2014/main" id="{0D8FDEC3-48A8-4120-AE58-E2DD9CABF1B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76" name="CuadroTexto 175">
          <a:extLst>
            <a:ext uri="{FF2B5EF4-FFF2-40B4-BE49-F238E27FC236}">
              <a16:creationId xmlns:a16="http://schemas.microsoft.com/office/drawing/2014/main" id="{B6FE62B3-F35D-49FA-9F47-BB5F6FC29E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11</xdr:row>
      <xdr:rowOff>0</xdr:rowOff>
    </xdr:from>
    <xdr:ext cx="65" cy="172227"/>
    <xdr:sp macro="" textlink="">
      <xdr:nvSpPr>
        <xdr:cNvPr id="177" name="CuadroTexto 277">
          <a:extLst>
            <a:ext uri="{FF2B5EF4-FFF2-40B4-BE49-F238E27FC236}">
              <a16:creationId xmlns:a16="http://schemas.microsoft.com/office/drawing/2014/main" id="{34AF9E4D-8061-42EC-8D56-01321BDFE9CB}"/>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11</xdr:row>
      <xdr:rowOff>0</xdr:rowOff>
    </xdr:from>
    <xdr:ext cx="65" cy="172227"/>
    <xdr:sp macro="" textlink="">
      <xdr:nvSpPr>
        <xdr:cNvPr id="178" name="CuadroTexto 286">
          <a:extLst>
            <a:ext uri="{FF2B5EF4-FFF2-40B4-BE49-F238E27FC236}">
              <a16:creationId xmlns:a16="http://schemas.microsoft.com/office/drawing/2014/main" id="{DC3D1060-8F21-4408-9F98-0D50210A3D1D}"/>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11</xdr:row>
      <xdr:rowOff>0</xdr:rowOff>
    </xdr:from>
    <xdr:ext cx="65" cy="172227"/>
    <xdr:sp macro="" textlink="">
      <xdr:nvSpPr>
        <xdr:cNvPr id="179" name="CuadroTexto 293">
          <a:extLst>
            <a:ext uri="{FF2B5EF4-FFF2-40B4-BE49-F238E27FC236}">
              <a16:creationId xmlns:a16="http://schemas.microsoft.com/office/drawing/2014/main" id="{29A13DD7-55F9-4630-9F71-F64485E809E3}"/>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80" name="CuadroTexto 297">
          <a:extLst>
            <a:ext uri="{FF2B5EF4-FFF2-40B4-BE49-F238E27FC236}">
              <a16:creationId xmlns:a16="http://schemas.microsoft.com/office/drawing/2014/main" id="{1C50E9E2-8CF3-4E39-97EE-1A2137C62B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81" name="CuadroTexto 304">
          <a:extLst>
            <a:ext uri="{FF2B5EF4-FFF2-40B4-BE49-F238E27FC236}">
              <a16:creationId xmlns:a16="http://schemas.microsoft.com/office/drawing/2014/main" id="{FBB51EA3-7DCB-4895-91FC-17154E04AB6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82" name="CuadroTexto 311">
          <a:extLst>
            <a:ext uri="{FF2B5EF4-FFF2-40B4-BE49-F238E27FC236}">
              <a16:creationId xmlns:a16="http://schemas.microsoft.com/office/drawing/2014/main" id="{6078F08A-58B9-4CE3-ACEE-C5F1662EC50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11</xdr:row>
      <xdr:rowOff>0</xdr:rowOff>
    </xdr:from>
    <xdr:ext cx="65" cy="172227"/>
    <xdr:sp macro="" textlink="">
      <xdr:nvSpPr>
        <xdr:cNvPr id="183" name="CuadroTexto 182">
          <a:extLst>
            <a:ext uri="{FF2B5EF4-FFF2-40B4-BE49-F238E27FC236}">
              <a16:creationId xmlns:a16="http://schemas.microsoft.com/office/drawing/2014/main" id="{B7B115BE-69BD-44A7-AEEC-B829FE8A4D3F}"/>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11</xdr:row>
      <xdr:rowOff>0</xdr:rowOff>
    </xdr:from>
    <xdr:ext cx="65" cy="172227"/>
    <xdr:sp macro="" textlink="">
      <xdr:nvSpPr>
        <xdr:cNvPr id="184" name="CuadroTexto 183">
          <a:extLst>
            <a:ext uri="{FF2B5EF4-FFF2-40B4-BE49-F238E27FC236}">
              <a16:creationId xmlns:a16="http://schemas.microsoft.com/office/drawing/2014/main" id="{695D3DCE-C9B8-417E-B9D0-86D1D609DCEB}"/>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11</xdr:row>
      <xdr:rowOff>0</xdr:rowOff>
    </xdr:from>
    <xdr:ext cx="65" cy="172227"/>
    <xdr:sp macro="" textlink="">
      <xdr:nvSpPr>
        <xdr:cNvPr id="185" name="CuadroTexto 184">
          <a:extLst>
            <a:ext uri="{FF2B5EF4-FFF2-40B4-BE49-F238E27FC236}">
              <a16:creationId xmlns:a16="http://schemas.microsoft.com/office/drawing/2014/main" id="{F687D96A-D0A1-4963-A1DB-3551917E5E06}"/>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86" name="CuadroTexto 185">
          <a:extLst>
            <a:ext uri="{FF2B5EF4-FFF2-40B4-BE49-F238E27FC236}">
              <a16:creationId xmlns:a16="http://schemas.microsoft.com/office/drawing/2014/main" id="{98CF789A-BC9D-461D-A5AA-B61E200666B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87" name="CuadroTexto 186">
          <a:extLst>
            <a:ext uri="{FF2B5EF4-FFF2-40B4-BE49-F238E27FC236}">
              <a16:creationId xmlns:a16="http://schemas.microsoft.com/office/drawing/2014/main" id="{D49C8B04-3FCB-42EE-8D93-B70727F53DE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88" name="CuadroTexto 187">
          <a:extLst>
            <a:ext uri="{FF2B5EF4-FFF2-40B4-BE49-F238E27FC236}">
              <a16:creationId xmlns:a16="http://schemas.microsoft.com/office/drawing/2014/main" id="{96F5B4CC-3AE9-4D51-B2F0-1EEF48E3A7A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89" name="CuadroTexto 188">
          <a:extLst>
            <a:ext uri="{FF2B5EF4-FFF2-40B4-BE49-F238E27FC236}">
              <a16:creationId xmlns:a16="http://schemas.microsoft.com/office/drawing/2014/main" id="{83F1BF57-B785-4BF8-B86D-8B5E7701E12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90" name="CuadroTexto 189">
          <a:extLst>
            <a:ext uri="{FF2B5EF4-FFF2-40B4-BE49-F238E27FC236}">
              <a16:creationId xmlns:a16="http://schemas.microsoft.com/office/drawing/2014/main" id="{D30C8063-160C-4015-B10E-D68A6ED975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91" name="CuadroTexto 190">
          <a:extLst>
            <a:ext uri="{FF2B5EF4-FFF2-40B4-BE49-F238E27FC236}">
              <a16:creationId xmlns:a16="http://schemas.microsoft.com/office/drawing/2014/main" id="{B2B7653F-A9FF-4079-B3B4-9AA6183ACF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92" name="CuadroTexto 191">
          <a:extLst>
            <a:ext uri="{FF2B5EF4-FFF2-40B4-BE49-F238E27FC236}">
              <a16:creationId xmlns:a16="http://schemas.microsoft.com/office/drawing/2014/main" id="{D2F2E0E6-7BBC-437C-A131-CA135492F8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93" name="CuadroTexto 192">
          <a:extLst>
            <a:ext uri="{FF2B5EF4-FFF2-40B4-BE49-F238E27FC236}">
              <a16:creationId xmlns:a16="http://schemas.microsoft.com/office/drawing/2014/main" id="{D1E19D1A-7F35-43F9-803C-04D0DC55EFC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94" name="CuadroTexto 193">
          <a:extLst>
            <a:ext uri="{FF2B5EF4-FFF2-40B4-BE49-F238E27FC236}">
              <a16:creationId xmlns:a16="http://schemas.microsoft.com/office/drawing/2014/main" id="{02186109-1383-4A6A-B4E4-8AED89D1EE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95" name="CuadroTexto 194">
          <a:extLst>
            <a:ext uri="{FF2B5EF4-FFF2-40B4-BE49-F238E27FC236}">
              <a16:creationId xmlns:a16="http://schemas.microsoft.com/office/drawing/2014/main" id="{B6BBDA4A-B0FF-43F1-9EF1-4E8453EC58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96" name="CuadroTexto 195">
          <a:extLst>
            <a:ext uri="{FF2B5EF4-FFF2-40B4-BE49-F238E27FC236}">
              <a16:creationId xmlns:a16="http://schemas.microsoft.com/office/drawing/2014/main" id="{84C2393B-EC57-47AE-B1DA-F8495CFDC80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97" name="CuadroTexto 196">
          <a:extLst>
            <a:ext uri="{FF2B5EF4-FFF2-40B4-BE49-F238E27FC236}">
              <a16:creationId xmlns:a16="http://schemas.microsoft.com/office/drawing/2014/main" id="{D30F9C26-784A-44DE-A34B-A95A473DF1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98" name="CuadroTexto 197">
          <a:extLst>
            <a:ext uri="{FF2B5EF4-FFF2-40B4-BE49-F238E27FC236}">
              <a16:creationId xmlns:a16="http://schemas.microsoft.com/office/drawing/2014/main" id="{4588C380-A3B4-4D03-B6E4-D9AB06897F7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99" name="CuadroTexto 198">
          <a:extLst>
            <a:ext uri="{FF2B5EF4-FFF2-40B4-BE49-F238E27FC236}">
              <a16:creationId xmlns:a16="http://schemas.microsoft.com/office/drawing/2014/main" id="{768C2E26-21E5-4E01-B7FA-3950B7B4FF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00" name="CuadroTexto 199">
          <a:extLst>
            <a:ext uri="{FF2B5EF4-FFF2-40B4-BE49-F238E27FC236}">
              <a16:creationId xmlns:a16="http://schemas.microsoft.com/office/drawing/2014/main" id="{00156C9E-52EA-4C38-9B8A-608F7C7931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01" name="CuadroTexto 200">
          <a:extLst>
            <a:ext uri="{FF2B5EF4-FFF2-40B4-BE49-F238E27FC236}">
              <a16:creationId xmlns:a16="http://schemas.microsoft.com/office/drawing/2014/main" id="{AAC380CA-53AD-41B9-8C0C-9C770AC8928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02" name="CuadroTexto 201">
          <a:extLst>
            <a:ext uri="{FF2B5EF4-FFF2-40B4-BE49-F238E27FC236}">
              <a16:creationId xmlns:a16="http://schemas.microsoft.com/office/drawing/2014/main" id="{6DF4B106-CA70-4362-9A26-8E7BC2C563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03" name="CuadroTexto 202">
          <a:extLst>
            <a:ext uri="{FF2B5EF4-FFF2-40B4-BE49-F238E27FC236}">
              <a16:creationId xmlns:a16="http://schemas.microsoft.com/office/drawing/2014/main" id="{68CFAEB3-68AC-4725-9898-5B6E4BDD23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04" name="CuadroTexto 175">
          <a:extLst>
            <a:ext uri="{FF2B5EF4-FFF2-40B4-BE49-F238E27FC236}">
              <a16:creationId xmlns:a16="http://schemas.microsoft.com/office/drawing/2014/main" id="{A0D2BBCC-6ADC-432A-897F-F80253BE478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05" name="CuadroTexto 184">
          <a:extLst>
            <a:ext uri="{FF2B5EF4-FFF2-40B4-BE49-F238E27FC236}">
              <a16:creationId xmlns:a16="http://schemas.microsoft.com/office/drawing/2014/main" id="{C05AE018-904A-4C15-A44D-56DBEBB184C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06" name="CuadroTexto 191">
          <a:extLst>
            <a:ext uri="{FF2B5EF4-FFF2-40B4-BE49-F238E27FC236}">
              <a16:creationId xmlns:a16="http://schemas.microsoft.com/office/drawing/2014/main" id="{DD5EB00F-6919-4666-A8E2-0D48DB137A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07" name="CuadroTexto 195">
          <a:extLst>
            <a:ext uri="{FF2B5EF4-FFF2-40B4-BE49-F238E27FC236}">
              <a16:creationId xmlns:a16="http://schemas.microsoft.com/office/drawing/2014/main" id="{EBD0DA52-AD30-485E-BC5F-258A92FE21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08" name="CuadroTexto 202">
          <a:extLst>
            <a:ext uri="{FF2B5EF4-FFF2-40B4-BE49-F238E27FC236}">
              <a16:creationId xmlns:a16="http://schemas.microsoft.com/office/drawing/2014/main" id="{E5FD4EDE-A1FB-44C9-A57A-610C3BA91E2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09" name="CuadroTexto 209">
          <a:extLst>
            <a:ext uri="{FF2B5EF4-FFF2-40B4-BE49-F238E27FC236}">
              <a16:creationId xmlns:a16="http://schemas.microsoft.com/office/drawing/2014/main" id="{DFDBC908-B086-4D93-9D79-7F757E2FF4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10" name="CuadroTexto 209">
          <a:extLst>
            <a:ext uri="{FF2B5EF4-FFF2-40B4-BE49-F238E27FC236}">
              <a16:creationId xmlns:a16="http://schemas.microsoft.com/office/drawing/2014/main" id="{53730D56-8AED-43A3-979C-1D476CCD464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11" name="CuadroTexto 210">
          <a:extLst>
            <a:ext uri="{FF2B5EF4-FFF2-40B4-BE49-F238E27FC236}">
              <a16:creationId xmlns:a16="http://schemas.microsoft.com/office/drawing/2014/main" id="{66244F97-C5B1-4B75-91AD-B41F73C136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12" name="CuadroTexto 211">
          <a:extLst>
            <a:ext uri="{FF2B5EF4-FFF2-40B4-BE49-F238E27FC236}">
              <a16:creationId xmlns:a16="http://schemas.microsoft.com/office/drawing/2014/main" id="{57A0A645-C79F-4F24-8625-2A3F01DFB5A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13" name="CuadroTexto 212">
          <a:extLst>
            <a:ext uri="{FF2B5EF4-FFF2-40B4-BE49-F238E27FC236}">
              <a16:creationId xmlns:a16="http://schemas.microsoft.com/office/drawing/2014/main" id="{60B5C5EB-DA53-48EB-83AD-7D1794022CD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14" name="CuadroTexto 213">
          <a:extLst>
            <a:ext uri="{FF2B5EF4-FFF2-40B4-BE49-F238E27FC236}">
              <a16:creationId xmlns:a16="http://schemas.microsoft.com/office/drawing/2014/main" id="{A3FD4397-6525-46F5-BCDD-1A0980C0DF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15" name="CuadroTexto 214">
          <a:extLst>
            <a:ext uri="{FF2B5EF4-FFF2-40B4-BE49-F238E27FC236}">
              <a16:creationId xmlns:a16="http://schemas.microsoft.com/office/drawing/2014/main" id="{E4AC5AC4-C555-42B4-9952-F844E896E8A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16" name="CuadroTexto 215">
          <a:extLst>
            <a:ext uri="{FF2B5EF4-FFF2-40B4-BE49-F238E27FC236}">
              <a16:creationId xmlns:a16="http://schemas.microsoft.com/office/drawing/2014/main" id="{22A81F79-E6C3-40B3-9594-BB5A5B8906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17" name="CuadroTexto 216">
          <a:extLst>
            <a:ext uri="{FF2B5EF4-FFF2-40B4-BE49-F238E27FC236}">
              <a16:creationId xmlns:a16="http://schemas.microsoft.com/office/drawing/2014/main" id="{A8FCC1DE-AEB5-4E06-9577-7B39A9E1BB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18" name="CuadroTexto 217">
          <a:extLst>
            <a:ext uri="{FF2B5EF4-FFF2-40B4-BE49-F238E27FC236}">
              <a16:creationId xmlns:a16="http://schemas.microsoft.com/office/drawing/2014/main" id="{CDB70EA4-A99A-42A2-BD7A-6E4BDD2898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19" name="CuadroTexto 218">
          <a:extLst>
            <a:ext uri="{FF2B5EF4-FFF2-40B4-BE49-F238E27FC236}">
              <a16:creationId xmlns:a16="http://schemas.microsoft.com/office/drawing/2014/main" id="{D78C9D82-5C8E-474B-8EFC-6754E84B27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20" name="CuadroTexto 219">
          <a:extLst>
            <a:ext uri="{FF2B5EF4-FFF2-40B4-BE49-F238E27FC236}">
              <a16:creationId xmlns:a16="http://schemas.microsoft.com/office/drawing/2014/main" id="{BF24A9C2-BFFE-41C2-976D-F14876B2A8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21" name="CuadroTexto 220">
          <a:extLst>
            <a:ext uri="{FF2B5EF4-FFF2-40B4-BE49-F238E27FC236}">
              <a16:creationId xmlns:a16="http://schemas.microsoft.com/office/drawing/2014/main" id="{E81632FA-81B7-45D2-B6A4-BFF80183B32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22" name="CuadroTexto 221">
          <a:extLst>
            <a:ext uri="{FF2B5EF4-FFF2-40B4-BE49-F238E27FC236}">
              <a16:creationId xmlns:a16="http://schemas.microsoft.com/office/drawing/2014/main" id="{4E733655-F1A0-4D33-BB2A-ED40681C291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23" name="CuadroTexto 222">
          <a:extLst>
            <a:ext uri="{FF2B5EF4-FFF2-40B4-BE49-F238E27FC236}">
              <a16:creationId xmlns:a16="http://schemas.microsoft.com/office/drawing/2014/main" id="{128EDF4D-10BB-44A1-AEDA-D9A625DBD2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24" name="CuadroTexto 223">
          <a:extLst>
            <a:ext uri="{FF2B5EF4-FFF2-40B4-BE49-F238E27FC236}">
              <a16:creationId xmlns:a16="http://schemas.microsoft.com/office/drawing/2014/main" id="{C7538A07-AF7B-4BB3-8747-840DE291159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25" name="CuadroTexto 224">
          <a:extLst>
            <a:ext uri="{FF2B5EF4-FFF2-40B4-BE49-F238E27FC236}">
              <a16:creationId xmlns:a16="http://schemas.microsoft.com/office/drawing/2014/main" id="{52291438-AE2B-4BEB-B02B-A04FA806045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26" name="CuadroTexto 225">
          <a:extLst>
            <a:ext uri="{FF2B5EF4-FFF2-40B4-BE49-F238E27FC236}">
              <a16:creationId xmlns:a16="http://schemas.microsoft.com/office/drawing/2014/main" id="{1B4A166F-E80F-4EAB-94A1-1EB03E3F01F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27" name="CuadroTexto 226">
          <a:extLst>
            <a:ext uri="{FF2B5EF4-FFF2-40B4-BE49-F238E27FC236}">
              <a16:creationId xmlns:a16="http://schemas.microsoft.com/office/drawing/2014/main" id="{4484190D-664C-45D1-9435-CAF3001AE55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28" name="CuadroTexto 277">
          <a:extLst>
            <a:ext uri="{FF2B5EF4-FFF2-40B4-BE49-F238E27FC236}">
              <a16:creationId xmlns:a16="http://schemas.microsoft.com/office/drawing/2014/main" id="{8E7C0C6D-87B8-4D2F-95B0-6AD67E1B0E3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29" name="CuadroTexto 286">
          <a:extLst>
            <a:ext uri="{FF2B5EF4-FFF2-40B4-BE49-F238E27FC236}">
              <a16:creationId xmlns:a16="http://schemas.microsoft.com/office/drawing/2014/main" id="{2041EBBE-7E69-4F85-A869-59D2B90301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30" name="CuadroTexto 293">
          <a:extLst>
            <a:ext uri="{FF2B5EF4-FFF2-40B4-BE49-F238E27FC236}">
              <a16:creationId xmlns:a16="http://schemas.microsoft.com/office/drawing/2014/main" id="{B39A1337-7B14-4458-AB23-DDADA9EC5FC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31" name="CuadroTexto 297">
          <a:extLst>
            <a:ext uri="{FF2B5EF4-FFF2-40B4-BE49-F238E27FC236}">
              <a16:creationId xmlns:a16="http://schemas.microsoft.com/office/drawing/2014/main" id="{E2C96B48-8532-4FDB-A57C-841170C063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32" name="CuadroTexto 304">
          <a:extLst>
            <a:ext uri="{FF2B5EF4-FFF2-40B4-BE49-F238E27FC236}">
              <a16:creationId xmlns:a16="http://schemas.microsoft.com/office/drawing/2014/main" id="{930089F3-92A3-4ADA-80C0-BF9F2990C6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33" name="CuadroTexto 311">
          <a:extLst>
            <a:ext uri="{FF2B5EF4-FFF2-40B4-BE49-F238E27FC236}">
              <a16:creationId xmlns:a16="http://schemas.microsoft.com/office/drawing/2014/main" id="{64C5E2D8-8EAF-4AD7-954A-D0F38DA8423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34" name="CuadroTexto 233">
          <a:extLst>
            <a:ext uri="{FF2B5EF4-FFF2-40B4-BE49-F238E27FC236}">
              <a16:creationId xmlns:a16="http://schemas.microsoft.com/office/drawing/2014/main" id="{9AD455CB-DAD3-444A-A2CE-4C329C2817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35" name="CuadroTexto 234">
          <a:extLst>
            <a:ext uri="{FF2B5EF4-FFF2-40B4-BE49-F238E27FC236}">
              <a16:creationId xmlns:a16="http://schemas.microsoft.com/office/drawing/2014/main" id="{ABAE86B4-0666-45DA-8160-C092D3B15A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36" name="CuadroTexto 235">
          <a:extLst>
            <a:ext uri="{FF2B5EF4-FFF2-40B4-BE49-F238E27FC236}">
              <a16:creationId xmlns:a16="http://schemas.microsoft.com/office/drawing/2014/main" id="{B455C46B-0B15-4F2F-A6B5-22EA7C8618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37" name="CuadroTexto 236">
          <a:extLst>
            <a:ext uri="{FF2B5EF4-FFF2-40B4-BE49-F238E27FC236}">
              <a16:creationId xmlns:a16="http://schemas.microsoft.com/office/drawing/2014/main" id="{0D099213-0671-4C3A-9932-9CC22C70B4D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38" name="CuadroTexto 237">
          <a:extLst>
            <a:ext uri="{FF2B5EF4-FFF2-40B4-BE49-F238E27FC236}">
              <a16:creationId xmlns:a16="http://schemas.microsoft.com/office/drawing/2014/main" id="{70F27B94-56C8-4DFB-BA65-410B5795AC6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39" name="CuadroTexto 238">
          <a:extLst>
            <a:ext uri="{FF2B5EF4-FFF2-40B4-BE49-F238E27FC236}">
              <a16:creationId xmlns:a16="http://schemas.microsoft.com/office/drawing/2014/main" id="{45717CA3-502B-4DC9-9861-DE0EE20C637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40" name="CuadroTexto 239">
          <a:extLst>
            <a:ext uri="{FF2B5EF4-FFF2-40B4-BE49-F238E27FC236}">
              <a16:creationId xmlns:a16="http://schemas.microsoft.com/office/drawing/2014/main" id="{22976739-53E3-4C8E-8B5A-6D3EB410FC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41" name="CuadroTexto 240">
          <a:extLst>
            <a:ext uri="{FF2B5EF4-FFF2-40B4-BE49-F238E27FC236}">
              <a16:creationId xmlns:a16="http://schemas.microsoft.com/office/drawing/2014/main" id="{D0633BA8-371D-456E-A63B-437EA26205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42" name="CuadroTexto 241">
          <a:extLst>
            <a:ext uri="{FF2B5EF4-FFF2-40B4-BE49-F238E27FC236}">
              <a16:creationId xmlns:a16="http://schemas.microsoft.com/office/drawing/2014/main" id="{3052CF06-BA35-4104-819D-787AFC2C86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43" name="CuadroTexto 242">
          <a:extLst>
            <a:ext uri="{FF2B5EF4-FFF2-40B4-BE49-F238E27FC236}">
              <a16:creationId xmlns:a16="http://schemas.microsoft.com/office/drawing/2014/main" id="{AB2C07BE-6AB7-4105-84F6-EB23CE8653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44" name="CuadroTexto 243">
          <a:extLst>
            <a:ext uri="{FF2B5EF4-FFF2-40B4-BE49-F238E27FC236}">
              <a16:creationId xmlns:a16="http://schemas.microsoft.com/office/drawing/2014/main" id="{193AEF02-7800-46C6-B915-2B51CCCDC7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45" name="CuadroTexto 244">
          <a:extLst>
            <a:ext uri="{FF2B5EF4-FFF2-40B4-BE49-F238E27FC236}">
              <a16:creationId xmlns:a16="http://schemas.microsoft.com/office/drawing/2014/main" id="{3BC2AB9A-CA3D-4FFE-84FC-298AD8755B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46" name="CuadroTexto 245">
          <a:extLst>
            <a:ext uri="{FF2B5EF4-FFF2-40B4-BE49-F238E27FC236}">
              <a16:creationId xmlns:a16="http://schemas.microsoft.com/office/drawing/2014/main" id="{59FA678C-280D-4AF5-A38B-FFDC32A483C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47" name="CuadroTexto 246">
          <a:extLst>
            <a:ext uri="{FF2B5EF4-FFF2-40B4-BE49-F238E27FC236}">
              <a16:creationId xmlns:a16="http://schemas.microsoft.com/office/drawing/2014/main" id="{13773270-BFB9-4A5E-BEB0-B1464A78ECF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48" name="CuadroTexto 247">
          <a:extLst>
            <a:ext uri="{FF2B5EF4-FFF2-40B4-BE49-F238E27FC236}">
              <a16:creationId xmlns:a16="http://schemas.microsoft.com/office/drawing/2014/main" id="{94AA690F-BA3F-46D5-B86C-16254F2301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49" name="CuadroTexto 248">
          <a:extLst>
            <a:ext uri="{FF2B5EF4-FFF2-40B4-BE49-F238E27FC236}">
              <a16:creationId xmlns:a16="http://schemas.microsoft.com/office/drawing/2014/main" id="{9DA847E7-62BD-4CFD-83F2-23E08B918B0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50" name="CuadroTexto 249">
          <a:extLst>
            <a:ext uri="{FF2B5EF4-FFF2-40B4-BE49-F238E27FC236}">
              <a16:creationId xmlns:a16="http://schemas.microsoft.com/office/drawing/2014/main" id="{469BE16B-0B56-47FA-ACA3-35154D38B5F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51" name="CuadroTexto 250">
          <a:extLst>
            <a:ext uri="{FF2B5EF4-FFF2-40B4-BE49-F238E27FC236}">
              <a16:creationId xmlns:a16="http://schemas.microsoft.com/office/drawing/2014/main" id="{DEEEC99C-9618-41C6-AD87-CBDEA58954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52" name="CuadroTexto 277">
          <a:extLst>
            <a:ext uri="{FF2B5EF4-FFF2-40B4-BE49-F238E27FC236}">
              <a16:creationId xmlns:a16="http://schemas.microsoft.com/office/drawing/2014/main" id="{B317DC41-0CDC-4C61-A338-EB8F871B5B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53" name="CuadroTexto 286">
          <a:extLst>
            <a:ext uri="{FF2B5EF4-FFF2-40B4-BE49-F238E27FC236}">
              <a16:creationId xmlns:a16="http://schemas.microsoft.com/office/drawing/2014/main" id="{6FC1D242-F0ED-4906-B05D-467287B8173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54" name="CuadroTexto 293">
          <a:extLst>
            <a:ext uri="{FF2B5EF4-FFF2-40B4-BE49-F238E27FC236}">
              <a16:creationId xmlns:a16="http://schemas.microsoft.com/office/drawing/2014/main" id="{ADC4DAE4-C655-416F-BD25-F65C4ADFB38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55" name="CuadroTexto 297">
          <a:extLst>
            <a:ext uri="{FF2B5EF4-FFF2-40B4-BE49-F238E27FC236}">
              <a16:creationId xmlns:a16="http://schemas.microsoft.com/office/drawing/2014/main" id="{427FC183-91DA-4B0F-A864-166939BC239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56" name="CuadroTexto 304">
          <a:extLst>
            <a:ext uri="{FF2B5EF4-FFF2-40B4-BE49-F238E27FC236}">
              <a16:creationId xmlns:a16="http://schemas.microsoft.com/office/drawing/2014/main" id="{E417505E-8031-48CC-82F0-72EAC03CB60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57" name="CuadroTexto 311">
          <a:extLst>
            <a:ext uri="{FF2B5EF4-FFF2-40B4-BE49-F238E27FC236}">
              <a16:creationId xmlns:a16="http://schemas.microsoft.com/office/drawing/2014/main" id="{D5182C59-DAF2-4FE0-8AF1-A42B96ADCA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58" name="CuadroTexto 257">
          <a:extLst>
            <a:ext uri="{FF2B5EF4-FFF2-40B4-BE49-F238E27FC236}">
              <a16:creationId xmlns:a16="http://schemas.microsoft.com/office/drawing/2014/main" id="{B06C9CDA-41B3-4C0F-A781-747C4DB14B7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59" name="CuadroTexto 258">
          <a:extLst>
            <a:ext uri="{FF2B5EF4-FFF2-40B4-BE49-F238E27FC236}">
              <a16:creationId xmlns:a16="http://schemas.microsoft.com/office/drawing/2014/main" id="{419C8324-AAA4-4330-8BCA-A5E15226F4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60" name="CuadroTexto 259">
          <a:extLst>
            <a:ext uri="{FF2B5EF4-FFF2-40B4-BE49-F238E27FC236}">
              <a16:creationId xmlns:a16="http://schemas.microsoft.com/office/drawing/2014/main" id="{3AB1E0B1-6B15-4FCD-88F3-1CE0438483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61" name="CuadroTexto 260">
          <a:extLst>
            <a:ext uri="{FF2B5EF4-FFF2-40B4-BE49-F238E27FC236}">
              <a16:creationId xmlns:a16="http://schemas.microsoft.com/office/drawing/2014/main" id="{143C32BB-44ED-40CB-B60E-437B2C0A32E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62" name="CuadroTexto 261">
          <a:extLst>
            <a:ext uri="{FF2B5EF4-FFF2-40B4-BE49-F238E27FC236}">
              <a16:creationId xmlns:a16="http://schemas.microsoft.com/office/drawing/2014/main" id="{F9FC8048-D108-46C4-82E5-D6028AAFCC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63" name="CuadroTexto 262">
          <a:extLst>
            <a:ext uri="{FF2B5EF4-FFF2-40B4-BE49-F238E27FC236}">
              <a16:creationId xmlns:a16="http://schemas.microsoft.com/office/drawing/2014/main" id="{4FAD1A93-3BBE-4542-8B76-59FEFB0668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64" name="CuadroTexto 263">
          <a:extLst>
            <a:ext uri="{FF2B5EF4-FFF2-40B4-BE49-F238E27FC236}">
              <a16:creationId xmlns:a16="http://schemas.microsoft.com/office/drawing/2014/main" id="{DF8E3093-47ED-427C-889A-838515621A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65" name="CuadroTexto 264">
          <a:extLst>
            <a:ext uri="{FF2B5EF4-FFF2-40B4-BE49-F238E27FC236}">
              <a16:creationId xmlns:a16="http://schemas.microsoft.com/office/drawing/2014/main" id="{CCD6C318-2267-4B1C-92DF-69164ACB90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66" name="CuadroTexto 265">
          <a:extLst>
            <a:ext uri="{FF2B5EF4-FFF2-40B4-BE49-F238E27FC236}">
              <a16:creationId xmlns:a16="http://schemas.microsoft.com/office/drawing/2014/main" id="{C97E3421-D028-45CD-9EEC-08A8DD3B044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67" name="CuadroTexto 266">
          <a:extLst>
            <a:ext uri="{FF2B5EF4-FFF2-40B4-BE49-F238E27FC236}">
              <a16:creationId xmlns:a16="http://schemas.microsoft.com/office/drawing/2014/main" id="{AA0E1AD6-0414-44B8-8F59-E696F76432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68" name="CuadroTexto 267">
          <a:extLst>
            <a:ext uri="{FF2B5EF4-FFF2-40B4-BE49-F238E27FC236}">
              <a16:creationId xmlns:a16="http://schemas.microsoft.com/office/drawing/2014/main" id="{EB07F416-255E-4DF5-9786-A25C83FB90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69" name="CuadroTexto 268">
          <a:extLst>
            <a:ext uri="{FF2B5EF4-FFF2-40B4-BE49-F238E27FC236}">
              <a16:creationId xmlns:a16="http://schemas.microsoft.com/office/drawing/2014/main" id="{B8E4F0E1-D2B6-4E6D-A1A0-B7CFE263AA8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70" name="CuadroTexto 277">
          <a:extLst>
            <a:ext uri="{FF2B5EF4-FFF2-40B4-BE49-F238E27FC236}">
              <a16:creationId xmlns:a16="http://schemas.microsoft.com/office/drawing/2014/main" id="{31900B98-E3DB-4E02-BF5E-5550C7BA9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71" name="CuadroTexto 286">
          <a:extLst>
            <a:ext uri="{FF2B5EF4-FFF2-40B4-BE49-F238E27FC236}">
              <a16:creationId xmlns:a16="http://schemas.microsoft.com/office/drawing/2014/main" id="{27601B26-6D33-4C2C-A0CC-7F7064E345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72" name="CuadroTexto 293">
          <a:extLst>
            <a:ext uri="{FF2B5EF4-FFF2-40B4-BE49-F238E27FC236}">
              <a16:creationId xmlns:a16="http://schemas.microsoft.com/office/drawing/2014/main" id="{8274AC51-9DA2-42D2-9AB2-897DCD9D3B2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73" name="CuadroTexto 297">
          <a:extLst>
            <a:ext uri="{FF2B5EF4-FFF2-40B4-BE49-F238E27FC236}">
              <a16:creationId xmlns:a16="http://schemas.microsoft.com/office/drawing/2014/main" id="{FEF468D7-7B88-4273-9DC3-41D620CE353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74" name="CuadroTexto 304">
          <a:extLst>
            <a:ext uri="{FF2B5EF4-FFF2-40B4-BE49-F238E27FC236}">
              <a16:creationId xmlns:a16="http://schemas.microsoft.com/office/drawing/2014/main" id="{614220BC-19BC-4E39-BECF-B4A5FB0666F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75" name="CuadroTexto 311">
          <a:extLst>
            <a:ext uri="{FF2B5EF4-FFF2-40B4-BE49-F238E27FC236}">
              <a16:creationId xmlns:a16="http://schemas.microsoft.com/office/drawing/2014/main" id="{A92924CC-1E4B-4F9D-866D-0C46C3592E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76" name="CuadroTexto 175">
          <a:extLst>
            <a:ext uri="{FF2B5EF4-FFF2-40B4-BE49-F238E27FC236}">
              <a16:creationId xmlns:a16="http://schemas.microsoft.com/office/drawing/2014/main" id="{B05F681A-707F-4AA0-BD2F-63EC6F3F1A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77" name="CuadroTexto 184">
          <a:extLst>
            <a:ext uri="{FF2B5EF4-FFF2-40B4-BE49-F238E27FC236}">
              <a16:creationId xmlns:a16="http://schemas.microsoft.com/office/drawing/2014/main" id="{984EAED8-0D78-462D-A92F-70C9270CF6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78" name="CuadroTexto 191">
          <a:extLst>
            <a:ext uri="{FF2B5EF4-FFF2-40B4-BE49-F238E27FC236}">
              <a16:creationId xmlns:a16="http://schemas.microsoft.com/office/drawing/2014/main" id="{1A552D1F-9B36-4DB5-A2E9-9804F101AB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79" name="CuadroTexto 195">
          <a:extLst>
            <a:ext uri="{FF2B5EF4-FFF2-40B4-BE49-F238E27FC236}">
              <a16:creationId xmlns:a16="http://schemas.microsoft.com/office/drawing/2014/main" id="{CAC190C2-9416-484D-B0A9-8473BDDFBBE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80" name="CuadroTexto 202">
          <a:extLst>
            <a:ext uri="{FF2B5EF4-FFF2-40B4-BE49-F238E27FC236}">
              <a16:creationId xmlns:a16="http://schemas.microsoft.com/office/drawing/2014/main" id="{0F3552B1-C581-495A-AC66-18A3813144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81" name="CuadroTexto 209">
          <a:extLst>
            <a:ext uri="{FF2B5EF4-FFF2-40B4-BE49-F238E27FC236}">
              <a16:creationId xmlns:a16="http://schemas.microsoft.com/office/drawing/2014/main" id="{FD765BD2-AD68-4563-8F71-34F47F73C79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82" name="CuadroTexto 281">
          <a:extLst>
            <a:ext uri="{FF2B5EF4-FFF2-40B4-BE49-F238E27FC236}">
              <a16:creationId xmlns:a16="http://schemas.microsoft.com/office/drawing/2014/main" id="{EB68124F-FF91-4C0F-80ED-3996C77687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83" name="CuadroTexto 282">
          <a:extLst>
            <a:ext uri="{FF2B5EF4-FFF2-40B4-BE49-F238E27FC236}">
              <a16:creationId xmlns:a16="http://schemas.microsoft.com/office/drawing/2014/main" id="{0AC52ADF-104D-4F30-8B76-6731BB0EEF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84" name="CuadroTexto 283">
          <a:extLst>
            <a:ext uri="{FF2B5EF4-FFF2-40B4-BE49-F238E27FC236}">
              <a16:creationId xmlns:a16="http://schemas.microsoft.com/office/drawing/2014/main" id="{43CC6B60-AEC1-46CA-9267-EDEFC308F0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85" name="CuadroTexto 284">
          <a:extLst>
            <a:ext uri="{FF2B5EF4-FFF2-40B4-BE49-F238E27FC236}">
              <a16:creationId xmlns:a16="http://schemas.microsoft.com/office/drawing/2014/main" id="{C1DAC3E5-17BF-4122-8D94-15A4EA2EED2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86" name="CuadroTexto 285">
          <a:extLst>
            <a:ext uri="{FF2B5EF4-FFF2-40B4-BE49-F238E27FC236}">
              <a16:creationId xmlns:a16="http://schemas.microsoft.com/office/drawing/2014/main" id="{76E34ED7-943E-4D16-8BDF-390743CFC0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87" name="CuadroTexto 286">
          <a:extLst>
            <a:ext uri="{FF2B5EF4-FFF2-40B4-BE49-F238E27FC236}">
              <a16:creationId xmlns:a16="http://schemas.microsoft.com/office/drawing/2014/main" id="{A888E5AC-4D4E-41E8-ACB5-B739C049229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88" name="CuadroTexto 287">
          <a:extLst>
            <a:ext uri="{FF2B5EF4-FFF2-40B4-BE49-F238E27FC236}">
              <a16:creationId xmlns:a16="http://schemas.microsoft.com/office/drawing/2014/main" id="{852D5AC5-AC5D-459C-9F8D-99AF1B4541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89" name="CuadroTexto 288">
          <a:extLst>
            <a:ext uri="{FF2B5EF4-FFF2-40B4-BE49-F238E27FC236}">
              <a16:creationId xmlns:a16="http://schemas.microsoft.com/office/drawing/2014/main" id="{D1D4A27D-B003-4F8A-9E6F-7625F72E86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90" name="CuadroTexto 289">
          <a:extLst>
            <a:ext uri="{FF2B5EF4-FFF2-40B4-BE49-F238E27FC236}">
              <a16:creationId xmlns:a16="http://schemas.microsoft.com/office/drawing/2014/main" id="{2EA52E00-02F8-41D0-AE9D-D20F482ED9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91" name="CuadroTexto 290">
          <a:extLst>
            <a:ext uri="{FF2B5EF4-FFF2-40B4-BE49-F238E27FC236}">
              <a16:creationId xmlns:a16="http://schemas.microsoft.com/office/drawing/2014/main" id="{0DD8A216-EF27-429C-B6AA-C3761B2BB6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92" name="CuadroTexto 291">
          <a:extLst>
            <a:ext uri="{FF2B5EF4-FFF2-40B4-BE49-F238E27FC236}">
              <a16:creationId xmlns:a16="http://schemas.microsoft.com/office/drawing/2014/main" id="{1662EE1C-EC5F-442B-A72D-1A575E2643B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93" name="CuadroTexto 292">
          <a:extLst>
            <a:ext uri="{FF2B5EF4-FFF2-40B4-BE49-F238E27FC236}">
              <a16:creationId xmlns:a16="http://schemas.microsoft.com/office/drawing/2014/main" id="{5B400F14-7B82-40F4-BD48-AE950BCD9A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94" name="CuadroTexto 293">
          <a:extLst>
            <a:ext uri="{FF2B5EF4-FFF2-40B4-BE49-F238E27FC236}">
              <a16:creationId xmlns:a16="http://schemas.microsoft.com/office/drawing/2014/main" id="{A22999A7-EAFC-490C-B5DF-2BB8A937A21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95" name="CuadroTexto 294">
          <a:extLst>
            <a:ext uri="{FF2B5EF4-FFF2-40B4-BE49-F238E27FC236}">
              <a16:creationId xmlns:a16="http://schemas.microsoft.com/office/drawing/2014/main" id="{EF2493B0-E634-46D1-A858-4863F5B037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296" name="CuadroTexto 295">
          <a:extLst>
            <a:ext uri="{FF2B5EF4-FFF2-40B4-BE49-F238E27FC236}">
              <a16:creationId xmlns:a16="http://schemas.microsoft.com/office/drawing/2014/main" id="{D2218763-3089-4AD4-A74C-66FD1A3675C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97" name="CuadroTexto 296">
          <a:extLst>
            <a:ext uri="{FF2B5EF4-FFF2-40B4-BE49-F238E27FC236}">
              <a16:creationId xmlns:a16="http://schemas.microsoft.com/office/drawing/2014/main" id="{4F3BEDB0-D3FC-4045-B388-F779D4D79F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98" name="CuadroTexto 297">
          <a:extLst>
            <a:ext uri="{FF2B5EF4-FFF2-40B4-BE49-F238E27FC236}">
              <a16:creationId xmlns:a16="http://schemas.microsoft.com/office/drawing/2014/main" id="{657ED9C2-F0DE-401A-9EF3-331CD4E50D1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299" name="CuadroTexto 298">
          <a:extLst>
            <a:ext uri="{FF2B5EF4-FFF2-40B4-BE49-F238E27FC236}">
              <a16:creationId xmlns:a16="http://schemas.microsoft.com/office/drawing/2014/main" id="{DE304B90-28DE-42DD-94EA-7E44D20DD4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00" name="CuadroTexto 299">
          <a:extLst>
            <a:ext uri="{FF2B5EF4-FFF2-40B4-BE49-F238E27FC236}">
              <a16:creationId xmlns:a16="http://schemas.microsoft.com/office/drawing/2014/main" id="{5A542D89-C38E-42EE-9D17-4CB25DE6ED8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01" name="CuadroTexto 300">
          <a:extLst>
            <a:ext uri="{FF2B5EF4-FFF2-40B4-BE49-F238E27FC236}">
              <a16:creationId xmlns:a16="http://schemas.microsoft.com/office/drawing/2014/main" id="{04F77B22-1F48-4840-9B17-D4AB1863FB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02" name="CuadroTexto 301">
          <a:extLst>
            <a:ext uri="{FF2B5EF4-FFF2-40B4-BE49-F238E27FC236}">
              <a16:creationId xmlns:a16="http://schemas.microsoft.com/office/drawing/2014/main" id="{80709A2F-8F44-4BDC-80C8-6C08B2CE65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03" name="CuadroTexto 302">
          <a:extLst>
            <a:ext uri="{FF2B5EF4-FFF2-40B4-BE49-F238E27FC236}">
              <a16:creationId xmlns:a16="http://schemas.microsoft.com/office/drawing/2014/main" id="{7BA36368-66EF-4FB0-892C-FDBAE71966E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04" name="CuadroTexto 303">
          <a:extLst>
            <a:ext uri="{FF2B5EF4-FFF2-40B4-BE49-F238E27FC236}">
              <a16:creationId xmlns:a16="http://schemas.microsoft.com/office/drawing/2014/main" id="{291CB277-22B1-4967-B47A-46C66E782D1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05" name="CuadroTexto 304">
          <a:extLst>
            <a:ext uri="{FF2B5EF4-FFF2-40B4-BE49-F238E27FC236}">
              <a16:creationId xmlns:a16="http://schemas.microsoft.com/office/drawing/2014/main" id="{76E1B0FA-70E2-461B-9BD9-8F3850333E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06" name="CuadroTexto 305">
          <a:extLst>
            <a:ext uri="{FF2B5EF4-FFF2-40B4-BE49-F238E27FC236}">
              <a16:creationId xmlns:a16="http://schemas.microsoft.com/office/drawing/2014/main" id="{385213FD-2E92-402C-AB49-D66571B733E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07" name="CuadroTexto 306">
          <a:extLst>
            <a:ext uri="{FF2B5EF4-FFF2-40B4-BE49-F238E27FC236}">
              <a16:creationId xmlns:a16="http://schemas.microsoft.com/office/drawing/2014/main" id="{FED5E7B1-1C15-4506-88B3-EF92ACCA65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08" name="CuadroTexto 307">
          <a:extLst>
            <a:ext uri="{FF2B5EF4-FFF2-40B4-BE49-F238E27FC236}">
              <a16:creationId xmlns:a16="http://schemas.microsoft.com/office/drawing/2014/main" id="{526EDCD3-6980-4354-90FF-3E51D45BE8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09" name="CuadroTexto 308">
          <a:extLst>
            <a:ext uri="{FF2B5EF4-FFF2-40B4-BE49-F238E27FC236}">
              <a16:creationId xmlns:a16="http://schemas.microsoft.com/office/drawing/2014/main" id="{2A737B52-EB7C-481D-AFE5-6CDFF45293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10" name="CuadroTexto 309">
          <a:extLst>
            <a:ext uri="{FF2B5EF4-FFF2-40B4-BE49-F238E27FC236}">
              <a16:creationId xmlns:a16="http://schemas.microsoft.com/office/drawing/2014/main" id="{E9CCED1F-477A-4916-A776-E3729D00CB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11" name="CuadroTexto 310">
          <a:extLst>
            <a:ext uri="{FF2B5EF4-FFF2-40B4-BE49-F238E27FC236}">
              <a16:creationId xmlns:a16="http://schemas.microsoft.com/office/drawing/2014/main" id="{BB5599B7-225E-4060-BF6F-A8EA0921345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12" name="CuadroTexto 311">
          <a:extLst>
            <a:ext uri="{FF2B5EF4-FFF2-40B4-BE49-F238E27FC236}">
              <a16:creationId xmlns:a16="http://schemas.microsoft.com/office/drawing/2014/main" id="{C6BBC8B1-EA56-468C-9A31-43BF6A3B5B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13" name="CuadroTexto 312">
          <a:extLst>
            <a:ext uri="{FF2B5EF4-FFF2-40B4-BE49-F238E27FC236}">
              <a16:creationId xmlns:a16="http://schemas.microsoft.com/office/drawing/2014/main" id="{2BB82BD5-9D15-47EB-AF8B-00B21B5BD7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14" name="CuadroTexto 313">
          <a:extLst>
            <a:ext uri="{FF2B5EF4-FFF2-40B4-BE49-F238E27FC236}">
              <a16:creationId xmlns:a16="http://schemas.microsoft.com/office/drawing/2014/main" id="{04FE62C0-B5D7-4946-BD58-D1D65C8F363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15" name="CuadroTexto 314">
          <a:extLst>
            <a:ext uri="{FF2B5EF4-FFF2-40B4-BE49-F238E27FC236}">
              <a16:creationId xmlns:a16="http://schemas.microsoft.com/office/drawing/2014/main" id="{B88DB464-8E3A-43D0-8EFE-D960D69A0B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16" name="CuadroTexto 315">
          <a:extLst>
            <a:ext uri="{FF2B5EF4-FFF2-40B4-BE49-F238E27FC236}">
              <a16:creationId xmlns:a16="http://schemas.microsoft.com/office/drawing/2014/main" id="{9F3651EE-9494-4A78-85E6-1BCF87EB8B0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17" name="CuadroTexto 316">
          <a:extLst>
            <a:ext uri="{FF2B5EF4-FFF2-40B4-BE49-F238E27FC236}">
              <a16:creationId xmlns:a16="http://schemas.microsoft.com/office/drawing/2014/main" id="{4AD89D55-F620-4073-A6A3-9655C9C9FD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18" name="CuadroTexto 317">
          <a:extLst>
            <a:ext uri="{FF2B5EF4-FFF2-40B4-BE49-F238E27FC236}">
              <a16:creationId xmlns:a16="http://schemas.microsoft.com/office/drawing/2014/main" id="{3A42CAC7-ACCB-4785-A52D-533129C343A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19" name="CuadroTexto 318">
          <a:extLst>
            <a:ext uri="{FF2B5EF4-FFF2-40B4-BE49-F238E27FC236}">
              <a16:creationId xmlns:a16="http://schemas.microsoft.com/office/drawing/2014/main" id="{DBDCF188-056C-49B2-B1A1-55C67ECA57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20" name="CuadroTexto 319">
          <a:extLst>
            <a:ext uri="{FF2B5EF4-FFF2-40B4-BE49-F238E27FC236}">
              <a16:creationId xmlns:a16="http://schemas.microsoft.com/office/drawing/2014/main" id="{915A39B8-CA7C-4114-B0C4-5766563FC2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21" name="CuadroTexto 320">
          <a:extLst>
            <a:ext uri="{FF2B5EF4-FFF2-40B4-BE49-F238E27FC236}">
              <a16:creationId xmlns:a16="http://schemas.microsoft.com/office/drawing/2014/main" id="{6442BE0B-2E09-408B-9EA0-334C9DA21DC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22" name="CuadroTexto 321">
          <a:extLst>
            <a:ext uri="{FF2B5EF4-FFF2-40B4-BE49-F238E27FC236}">
              <a16:creationId xmlns:a16="http://schemas.microsoft.com/office/drawing/2014/main" id="{10569357-B2F9-415B-9316-34DA8B7136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23" name="CuadroTexto 322">
          <a:extLst>
            <a:ext uri="{FF2B5EF4-FFF2-40B4-BE49-F238E27FC236}">
              <a16:creationId xmlns:a16="http://schemas.microsoft.com/office/drawing/2014/main" id="{071FA71F-59CE-4AFC-A0BF-743D810546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24" name="CuadroTexto 175">
          <a:extLst>
            <a:ext uri="{FF2B5EF4-FFF2-40B4-BE49-F238E27FC236}">
              <a16:creationId xmlns:a16="http://schemas.microsoft.com/office/drawing/2014/main" id="{C4E2B719-FF70-4335-A09A-C4766CC8DB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25" name="CuadroTexto 184">
          <a:extLst>
            <a:ext uri="{FF2B5EF4-FFF2-40B4-BE49-F238E27FC236}">
              <a16:creationId xmlns:a16="http://schemas.microsoft.com/office/drawing/2014/main" id="{0EADF703-960C-46BC-9166-D708A519274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26" name="CuadroTexto 191">
          <a:extLst>
            <a:ext uri="{FF2B5EF4-FFF2-40B4-BE49-F238E27FC236}">
              <a16:creationId xmlns:a16="http://schemas.microsoft.com/office/drawing/2014/main" id="{DE4A3F61-3F43-43D2-86D2-C2AAE022575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27" name="CuadroTexto 195">
          <a:extLst>
            <a:ext uri="{FF2B5EF4-FFF2-40B4-BE49-F238E27FC236}">
              <a16:creationId xmlns:a16="http://schemas.microsoft.com/office/drawing/2014/main" id="{BC0EB903-A854-4744-BFF5-4DBA7EA9FA5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28" name="CuadroTexto 202">
          <a:extLst>
            <a:ext uri="{FF2B5EF4-FFF2-40B4-BE49-F238E27FC236}">
              <a16:creationId xmlns:a16="http://schemas.microsoft.com/office/drawing/2014/main" id="{E4D31D90-0D64-4C3B-BCB1-E093680DEB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29" name="CuadroTexto 209">
          <a:extLst>
            <a:ext uri="{FF2B5EF4-FFF2-40B4-BE49-F238E27FC236}">
              <a16:creationId xmlns:a16="http://schemas.microsoft.com/office/drawing/2014/main" id="{260A362A-5217-4AFB-847D-5309738D79D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30" name="CuadroTexto 329">
          <a:extLst>
            <a:ext uri="{FF2B5EF4-FFF2-40B4-BE49-F238E27FC236}">
              <a16:creationId xmlns:a16="http://schemas.microsoft.com/office/drawing/2014/main" id="{1AABE628-53A2-44E1-B9C9-DC0C8A9AEF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31" name="CuadroTexto 330">
          <a:extLst>
            <a:ext uri="{FF2B5EF4-FFF2-40B4-BE49-F238E27FC236}">
              <a16:creationId xmlns:a16="http://schemas.microsoft.com/office/drawing/2014/main" id="{B0DE7F83-8EC9-45BC-86B9-E25744B0E8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32" name="CuadroTexto 331">
          <a:extLst>
            <a:ext uri="{FF2B5EF4-FFF2-40B4-BE49-F238E27FC236}">
              <a16:creationId xmlns:a16="http://schemas.microsoft.com/office/drawing/2014/main" id="{D7FEA18E-0BC1-490B-94F4-554179CE0C7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33" name="CuadroTexto 332">
          <a:extLst>
            <a:ext uri="{FF2B5EF4-FFF2-40B4-BE49-F238E27FC236}">
              <a16:creationId xmlns:a16="http://schemas.microsoft.com/office/drawing/2014/main" id="{C5BBC290-FE97-403A-A151-C7E1EB59735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34" name="CuadroTexto 333">
          <a:extLst>
            <a:ext uri="{FF2B5EF4-FFF2-40B4-BE49-F238E27FC236}">
              <a16:creationId xmlns:a16="http://schemas.microsoft.com/office/drawing/2014/main" id="{D6C50445-0F6E-4BFB-B8D6-B960E79E50D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35" name="CuadroTexto 334">
          <a:extLst>
            <a:ext uri="{FF2B5EF4-FFF2-40B4-BE49-F238E27FC236}">
              <a16:creationId xmlns:a16="http://schemas.microsoft.com/office/drawing/2014/main" id="{E6802CC4-75B6-411C-B946-81963DDC50C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36" name="CuadroTexto 335">
          <a:extLst>
            <a:ext uri="{FF2B5EF4-FFF2-40B4-BE49-F238E27FC236}">
              <a16:creationId xmlns:a16="http://schemas.microsoft.com/office/drawing/2014/main" id="{47570FF9-3A23-4F2D-AEC5-A4DDC72617E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37" name="CuadroTexto 336">
          <a:extLst>
            <a:ext uri="{FF2B5EF4-FFF2-40B4-BE49-F238E27FC236}">
              <a16:creationId xmlns:a16="http://schemas.microsoft.com/office/drawing/2014/main" id="{046E5F21-02FA-401E-A50E-D6D94CA6A1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38" name="CuadroTexto 337">
          <a:extLst>
            <a:ext uri="{FF2B5EF4-FFF2-40B4-BE49-F238E27FC236}">
              <a16:creationId xmlns:a16="http://schemas.microsoft.com/office/drawing/2014/main" id="{4DDADEF0-3836-482F-A889-33DA9003E2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39" name="CuadroTexto 338">
          <a:extLst>
            <a:ext uri="{FF2B5EF4-FFF2-40B4-BE49-F238E27FC236}">
              <a16:creationId xmlns:a16="http://schemas.microsoft.com/office/drawing/2014/main" id="{84063A8F-70B6-468B-9DB0-E282F09756B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40" name="CuadroTexto 339">
          <a:extLst>
            <a:ext uri="{FF2B5EF4-FFF2-40B4-BE49-F238E27FC236}">
              <a16:creationId xmlns:a16="http://schemas.microsoft.com/office/drawing/2014/main" id="{905FCF30-84F3-4123-8503-63910AC2859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41" name="CuadroTexto 340">
          <a:extLst>
            <a:ext uri="{FF2B5EF4-FFF2-40B4-BE49-F238E27FC236}">
              <a16:creationId xmlns:a16="http://schemas.microsoft.com/office/drawing/2014/main" id="{7709BEBE-5E94-497D-99E3-31BADF5C2C2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42" name="CuadroTexto 341">
          <a:extLst>
            <a:ext uri="{FF2B5EF4-FFF2-40B4-BE49-F238E27FC236}">
              <a16:creationId xmlns:a16="http://schemas.microsoft.com/office/drawing/2014/main" id="{BDA06192-3B3C-49FA-8885-F7B79F3EF6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43" name="CuadroTexto 342">
          <a:extLst>
            <a:ext uri="{FF2B5EF4-FFF2-40B4-BE49-F238E27FC236}">
              <a16:creationId xmlns:a16="http://schemas.microsoft.com/office/drawing/2014/main" id="{43D666D4-B051-459F-9E11-9A5D4DB45D8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44" name="CuadroTexto 343">
          <a:extLst>
            <a:ext uri="{FF2B5EF4-FFF2-40B4-BE49-F238E27FC236}">
              <a16:creationId xmlns:a16="http://schemas.microsoft.com/office/drawing/2014/main" id="{F0AFEEBC-5E4E-444D-AB7D-AE3408B3A9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45" name="CuadroTexto 344">
          <a:extLst>
            <a:ext uri="{FF2B5EF4-FFF2-40B4-BE49-F238E27FC236}">
              <a16:creationId xmlns:a16="http://schemas.microsoft.com/office/drawing/2014/main" id="{5E5BD089-37B8-432C-AFF9-6047351762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46" name="CuadroTexto 345">
          <a:extLst>
            <a:ext uri="{FF2B5EF4-FFF2-40B4-BE49-F238E27FC236}">
              <a16:creationId xmlns:a16="http://schemas.microsoft.com/office/drawing/2014/main" id="{F0FC17E4-E8F3-4AB3-BB33-B695FC77FE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47" name="CuadroTexto 346">
          <a:extLst>
            <a:ext uri="{FF2B5EF4-FFF2-40B4-BE49-F238E27FC236}">
              <a16:creationId xmlns:a16="http://schemas.microsoft.com/office/drawing/2014/main" id="{E4E2CF8C-5FA3-4626-9702-CDE855E36C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48" name="CuadroTexto 277">
          <a:extLst>
            <a:ext uri="{FF2B5EF4-FFF2-40B4-BE49-F238E27FC236}">
              <a16:creationId xmlns:a16="http://schemas.microsoft.com/office/drawing/2014/main" id="{DDA8D218-864A-4E85-9A8A-64D38CADB0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49" name="CuadroTexto 286">
          <a:extLst>
            <a:ext uri="{FF2B5EF4-FFF2-40B4-BE49-F238E27FC236}">
              <a16:creationId xmlns:a16="http://schemas.microsoft.com/office/drawing/2014/main" id="{9C7804B7-A654-49CD-A906-11E9C57567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50" name="CuadroTexto 293">
          <a:extLst>
            <a:ext uri="{FF2B5EF4-FFF2-40B4-BE49-F238E27FC236}">
              <a16:creationId xmlns:a16="http://schemas.microsoft.com/office/drawing/2014/main" id="{9C6F72DC-A90F-4CAD-AC10-C77BC2452E5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51" name="CuadroTexto 297">
          <a:extLst>
            <a:ext uri="{FF2B5EF4-FFF2-40B4-BE49-F238E27FC236}">
              <a16:creationId xmlns:a16="http://schemas.microsoft.com/office/drawing/2014/main" id="{1529AEDD-34DE-400E-A98F-059701FDC6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52" name="CuadroTexto 304">
          <a:extLst>
            <a:ext uri="{FF2B5EF4-FFF2-40B4-BE49-F238E27FC236}">
              <a16:creationId xmlns:a16="http://schemas.microsoft.com/office/drawing/2014/main" id="{C385C531-70E7-4F36-9B82-C380B923C6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53" name="CuadroTexto 311">
          <a:extLst>
            <a:ext uri="{FF2B5EF4-FFF2-40B4-BE49-F238E27FC236}">
              <a16:creationId xmlns:a16="http://schemas.microsoft.com/office/drawing/2014/main" id="{86899586-C025-4818-9137-12D34520795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54" name="CuadroTexto 353">
          <a:extLst>
            <a:ext uri="{FF2B5EF4-FFF2-40B4-BE49-F238E27FC236}">
              <a16:creationId xmlns:a16="http://schemas.microsoft.com/office/drawing/2014/main" id="{78D0ADAD-33D4-4CB8-9825-9A4123BCEE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55" name="CuadroTexto 354">
          <a:extLst>
            <a:ext uri="{FF2B5EF4-FFF2-40B4-BE49-F238E27FC236}">
              <a16:creationId xmlns:a16="http://schemas.microsoft.com/office/drawing/2014/main" id="{7934A755-FCF9-41F1-8161-32DB5C43E1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56" name="CuadroTexto 355">
          <a:extLst>
            <a:ext uri="{FF2B5EF4-FFF2-40B4-BE49-F238E27FC236}">
              <a16:creationId xmlns:a16="http://schemas.microsoft.com/office/drawing/2014/main" id="{4F1294B9-2893-4BC4-94D6-E4BEB70FF5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57" name="CuadroTexto 356">
          <a:extLst>
            <a:ext uri="{FF2B5EF4-FFF2-40B4-BE49-F238E27FC236}">
              <a16:creationId xmlns:a16="http://schemas.microsoft.com/office/drawing/2014/main" id="{D613101C-4723-4BC8-9299-A892B440C3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58" name="CuadroTexto 357">
          <a:extLst>
            <a:ext uri="{FF2B5EF4-FFF2-40B4-BE49-F238E27FC236}">
              <a16:creationId xmlns:a16="http://schemas.microsoft.com/office/drawing/2014/main" id="{9F111C96-B2AC-4277-A6D5-70B21112CC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59" name="CuadroTexto 358">
          <a:extLst>
            <a:ext uri="{FF2B5EF4-FFF2-40B4-BE49-F238E27FC236}">
              <a16:creationId xmlns:a16="http://schemas.microsoft.com/office/drawing/2014/main" id="{769D41A1-2DE0-4CE0-ACA6-1BA27548AB0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60" name="CuadroTexto 359">
          <a:extLst>
            <a:ext uri="{FF2B5EF4-FFF2-40B4-BE49-F238E27FC236}">
              <a16:creationId xmlns:a16="http://schemas.microsoft.com/office/drawing/2014/main" id="{276F637A-54BA-4610-832F-221A94ADDB8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61" name="CuadroTexto 360">
          <a:extLst>
            <a:ext uri="{FF2B5EF4-FFF2-40B4-BE49-F238E27FC236}">
              <a16:creationId xmlns:a16="http://schemas.microsoft.com/office/drawing/2014/main" id="{A334F527-5D4E-4BA0-9657-4500E72957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62" name="CuadroTexto 361">
          <a:extLst>
            <a:ext uri="{FF2B5EF4-FFF2-40B4-BE49-F238E27FC236}">
              <a16:creationId xmlns:a16="http://schemas.microsoft.com/office/drawing/2014/main" id="{F8C7419D-326A-4BEA-AD3A-AF1F1C3C8E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63" name="CuadroTexto 362">
          <a:extLst>
            <a:ext uri="{FF2B5EF4-FFF2-40B4-BE49-F238E27FC236}">
              <a16:creationId xmlns:a16="http://schemas.microsoft.com/office/drawing/2014/main" id="{E061F918-AF55-4309-A3C9-413CA716BA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64" name="CuadroTexto 363">
          <a:extLst>
            <a:ext uri="{FF2B5EF4-FFF2-40B4-BE49-F238E27FC236}">
              <a16:creationId xmlns:a16="http://schemas.microsoft.com/office/drawing/2014/main" id="{18238E91-2C1A-4AED-8B1F-9E0C17D59CA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65" name="CuadroTexto 364">
          <a:extLst>
            <a:ext uri="{FF2B5EF4-FFF2-40B4-BE49-F238E27FC236}">
              <a16:creationId xmlns:a16="http://schemas.microsoft.com/office/drawing/2014/main" id="{9D4754A7-B630-4AD5-B2EB-7507FD4FDE0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66" name="CuadroTexto 365">
          <a:extLst>
            <a:ext uri="{FF2B5EF4-FFF2-40B4-BE49-F238E27FC236}">
              <a16:creationId xmlns:a16="http://schemas.microsoft.com/office/drawing/2014/main" id="{0161919E-BD17-4E95-BB95-412213F3CA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67" name="CuadroTexto 366">
          <a:extLst>
            <a:ext uri="{FF2B5EF4-FFF2-40B4-BE49-F238E27FC236}">
              <a16:creationId xmlns:a16="http://schemas.microsoft.com/office/drawing/2014/main" id="{9D037751-6162-41EB-81CB-8F0F30636E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68" name="CuadroTexto 367">
          <a:extLst>
            <a:ext uri="{FF2B5EF4-FFF2-40B4-BE49-F238E27FC236}">
              <a16:creationId xmlns:a16="http://schemas.microsoft.com/office/drawing/2014/main" id="{328B0B75-95C7-4DC0-BE02-C1953864F45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69" name="CuadroTexto 368">
          <a:extLst>
            <a:ext uri="{FF2B5EF4-FFF2-40B4-BE49-F238E27FC236}">
              <a16:creationId xmlns:a16="http://schemas.microsoft.com/office/drawing/2014/main" id="{D7155330-4DA7-4C33-AF5E-94F505A9210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70" name="CuadroTexto 369">
          <a:extLst>
            <a:ext uri="{FF2B5EF4-FFF2-40B4-BE49-F238E27FC236}">
              <a16:creationId xmlns:a16="http://schemas.microsoft.com/office/drawing/2014/main" id="{67C13776-F26B-48E0-A70D-587099758E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71" name="CuadroTexto 370">
          <a:extLst>
            <a:ext uri="{FF2B5EF4-FFF2-40B4-BE49-F238E27FC236}">
              <a16:creationId xmlns:a16="http://schemas.microsoft.com/office/drawing/2014/main" id="{EAF9FC26-1396-4E23-8EFF-F099F2DDED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72" name="CuadroTexto 175">
          <a:extLst>
            <a:ext uri="{FF2B5EF4-FFF2-40B4-BE49-F238E27FC236}">
              <a16:creationId xmlns:a16="http://schemas.microsoft.com/office/drawing/2014/main" id="{009255A7-36D6-4860-9018-BC252D4FA0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73" name="CuadroTexto 184">
          <a:extLst>
            <a:ext uri="{FF2B5EF4-FFF2-40B4-BE49-F238E27FC236}">
              <a16:creationId xmlns:a16="http://schemas.microsoft.com/office/drawing/2014/main" id="{A4DCEB19-236D-4027-B68A-BDB4422C51F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74" name="CuadroTexto 191">
          <a:extLst>
            <a:ext uri="{FF2B5EF4-FFF2-40B4-BE49-F238E27FC236}">
              <a16:creationId xmlns:a16="http://schemas.microsoft.com/office/drawing/2014/main" id="{551FDD09-C9BC-409D-B71E-8A0C6FC886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75" name="CuadroTexto 195">
          <a:extLst>
            <a:ext uri="{FF2B5EF4-FFF2-40B4-BE49-F238E27FC236}">
              <a16:creationId xmlns:a16="http://schemas.microsoft.com/office/drawing/2014/main" id="{D23B1730-D69D-49FD-9A7A-F87557EA594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76" name="CuadroTexto 202">
          <a:extLst>
            <a:ext uri="{FF2B5EF4-FFF2-40B4-BE49-F238E27FC236}">
              <a16:creationId xmlns:a16="http://schemas.microsoft.com/office/drawing/2014/main" id="{1F0B87EE-141D-41DA-858F-3BD260908E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77" name="CuadroTexto 209">
          <a:extLst>
            <a:ext uri="{FF2B5EF4-FFF2-40B4-BE49-F238E27FC236}">
              <a16:creationId xmlns:a16="http://schemas.microsoft.com/office/drawing/2014/main" id="{1281DCC6-005E-45B5-A459-6AEE5CECF1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78" name="CuadroTexto 377">
          <a:extLst>
            <a:ext uri="{FF2B5EF4-FFF2-40B4-BE49-F238E27FC236}">
              <a16:creationId xmlns:a16="http://schemas.microsoft.com/office/drawing/2014/main" id="{CD99BFDF-6867-45DB-AAD3-E352365EF1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79" name="CuadroTexto 378">
          <a:extLst>
            <a:ext uri="{FF2B5EF4-FFF2-40B4-BE49-F238E27FC236}">
              <a16:creationId xmlns:a16="http://schemas.microsoft.com/office/drawing/2014/main" id="{62B52E3E-B039-47DA-99E2-5286FB9B08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80" name="CuadroTexto 379">
          <a:extLst>
            <a:ext uri="{FF2B5EF4-FFF2-40B4-BE49-F238E27FC236}">
              <a16:creationId xmlns:a16="http://schemas.microsoft.com/office/drawing/2014/main" id="{9A782007-0255-42B4-ADB4-DF0EC549936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81" name="CuadroTexto 380">
          <a:extLst>
            <a:ext uri="{FF2B5EF4-FFF2-40B4-BE49-F238E27FC236}">
              <a16:creationId xmlns:a16="http://schemas.microsoft.com/office/drawing/2014/main" id="{8E40E6F6-1CCB-40D8-81A1-24ACC37DD9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82" name="CuadroTexto 381">
          <a:extLst>
            <a:ext uri="{FF2B5EF4-FFF2-40B4-BE49-F238E27FC236}">
              <a16:creationId xmlns:a16="http://schemas.microsoft.com/office/drawing/2014/main" id="{CFC0E228-2618-4957-9EBC-DEFCB40769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83" name="CuadroTexto 382">
          <a:extLst>
            <a:ext uri="{FF2B5EF4-FFF2-40B4-BE49-F238E27FC236}">
              <a16:creationId xmlns:a16="http://schemas.microsoft.com/office/drawing/2014/main" id="{D834DCE0-0FCD-474D-B53B-B0B8EF4112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84" name="CuadroTexto 383">
          <a:extLst>
            <a:ext uri="{FF2B5EF4-FFF2-40B4-BE49-F238E27FC236}">
              <a16:creationId xmlns:a16="http://schemas.microsoft.com/office/drawing/2014/main" id="{B06369A1-E46A-467F-B38F-836E4E1EE3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85" name="CuadroTexto 384">
          <a:extLst>
            <a:ext uri="{FF2B5EF4-FFF2-40B4-BE49-F238E27FC236}">
              <a16:creationId xmlns:a16="http://schemas.microsoft.com/office/drawing/2014/main" id="{DDB8B07A-09DF-476E-B2B0-19224FDC18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86" name="CuadroTexto 385">
          <a:extLst>
            <a:ext uri="{FF2B5EF4-FFF2-40B4-BE49-F238E27FC236}">
              <a16:creationId xmlns:a16="http://schemas.microsoft.com/office/drawing/2014/main" id="{9A22181E-A0E1-4B00-8FBD-FCB9BEC31C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87" name="CuadroTexto 386">
          <a:extLst>
            <a:ext uri="{FF2B5EF4-FFF2-40B4-BE49-F238E27FC236}">
              <a16:creationId xmlns:a16="http://schemas.microsoft.com/office/drawing/2014/main" id="{2F2EF916-B63E-4654-9ED9-BF1F9006996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88" name="CuadroTexto 387">
          <a:extLst>
            <a:ext uri="{FF2B5EF4-FFF2-40B4-BE49-F238E27FC236}">
              <a16:creationId xmlns:a16="http://schemas.microsoft.com/office/drawing/2014/main" id="{F2D9637D-43BE-465C-B6C8-E049DFEF1A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89" name="CuadroTexto 388">
          <a:extLst>
            <a:ext uri="{FF2B5EF4-FFF2-40B4-BE49-F238E27FC236}">
              <a16:creationId xmlns:a16="http://schemas.microsoft.com/office/drawing/2014/main" id="{441FC850-EAAF-4D1D-9D79-B5C29DAA14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90" name="CuadroTexto 389">
          <a:extLst>
            <a:ext uri="{FF2B5EF4-FFF2-40B4-BE49-F238E27FC236}">
              <a16:creationId xmlns:a16="http://schemas.microsoft.com/office/drawing/2014/main" id="{B2D94D0D-0D4E-48FB-80C4-31DF0726C9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91" name="CuadroTexto 390">
          <a:extLst>
            <a:ext uri="{FF2B5EF4-FFF2-40B4-BE49-F238E27FC236}">
              <a16:creationId xmlns:a16="http://schemas.microsoft.com/office/drawing/2014/main" id="{975BF704-0BFE-4556-A699-2BBED31C2F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92" name="CuadroTexto 391">
          <a:extLst>
            <a:ext uri="{FF2B5EF4-FFF2-40B4-BE49-F238E27FC236}">
              <a16:creationId xmlns:a16="http://schemas.microsoft.com/office/drawing/2014/main" id="{0FBF9E34-C84E-4293-8361-E2ED9DCD6EA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93" name="CuadroTexto 392">
          <a:extLst>
            <a:ext uri="{FF2B5EF4-FFF2-40B4-BE49-F238E27FC236}">
              <a16:creationId xmlns:a16="http://schemas.microsoft.com/office/drawing/2014/main" id="{5CD14787-C04B-4E2C-B8F2-5832D3DC14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94" name="CuadroTexto 393">
          <a:extLst>
            <a:ext uri="{FF2B5EF4-FFF2-40B4-BE49-F238E27FC236}">
              <a16:creationId xmlns:a16="http://schemas.microsoft.com/office/drawing/2014/main" id="{E7E14603-E8D7-4058-A6F9-46E6C85E5AA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95" name="CuadroTexto 394">
          <a:extLst>
            <a:ext uri="{FF2B5EF4-FFF2-40B4-BE49-F238E27FC236}">
              <a16:creationId xmlns:a16="http://schemas.microsoft.com/office/drawing/2014/main" id="{D88EAC7E-11D1-46BB-9B12-A95835D80D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96" name="CuadroTexto 395">
          <a:extLst>
            <a:ext uri="{FF2B5EF4-FFF2-40B4-BE49-F238E27FC236}">
              <a16:creationId xmlns:a16="http://schemas.microsoft.com/office/drawing/2014/main" id="{94E24FD7-948E-43E6-89DE-1000F60D0F1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97" name="CuadroTexto 396">
          <a:extLst>
            <a:ext uri="{FF2B5EF4-FFF2-40B4-BE49-F238E27FC236}">
              <a16:creationId xmlns:a16="http://schemas.microsoft.com/office/drawing/2014/main" id="{2BF2BA46-2666-49F0-83F3-682839ED512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398" name="CuadroTexto 397">
          <a:extLst>
            <a:ext uri="{FF2B5EF4-FFF2-40B4-BE49-F238E27FC236}">
              <a16:creationId xmlns:a16="http://schemas.microsoft.com/office/drawing/2014/main" id="{284CC154-66B8-433C-99EB-625322467C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399" name="CuadroTexto 398">
          <a:extLst>
            <a:ext uri="{FF2B5EF4-FFF2-40B4-BE49-F238E27FC236}">
              <a16:creationId xmlns:a16="http://schemas.microsoft.com/office/drawing/2014/main" id="{E5B96C55-0C21-46B2-8925-A06DE72C4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00" name="CuadroTexto 399">
          <a:extLst>
            <a:ext uri="{FF2B5EF4-FFF2-40B4-BE49-F238E27FC236}">
              <a16:creationId xmlns:a16="http://schemas.microsoft.com/office/drawing/2014/main" id="{D0D5B65C-AC15-4702-A9FB-E768B11FB5B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01" name="CuadroTexto 400">
          <a:extLst>
            <a:ext uri="{FF2B5EF4-FFF2-40B4-BE49-F238E27FC236}">
              <a16:creationId xmlns:a16="http://schemas.microsoft.com/office/drawing/2014/main" id="{900D2BD1-FB67-48FA-9CCB-345A3EDAFB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02" name="CuadroTexto 401">
          <a:extLst>
            <a:ext uri="{FF2B5EF4-FFF2-40B4-BE49-F238E27FC236}">
              <a16:creationId xmlns:a16="http://schemas.microsoft.com/office/drawing/2014/main" id="{6E311354-4E6F-402D-BC4F-F30E393DF4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03" name="CuadroTexto 402">
          <a:extLst>
            <a:ext uri="{FF2B5EF4-FFF2-40B4-BE49-F238E27FC236}">
              <a16:creationId xmlns:a16="http://schemas.microsoft.com/office/drawing/2014/main" id="{7CE7BECB-4B19-4328-BE54-A7AB529C37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04" name="CuadroTexto 403">
          <a:extLst>
            <a:ext uri="{FF2B5EF4-FFF2-40B4-BE49-F238E27FC236}">
              <a16:creationId xmlns:a16="http://schemas.microsoft.com/office/drawing/2014/main" id="{756FAB72-1940-407F-A7AB-423DEA7850E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05" name="CuadroTexto 404">
          <a:extLst>
            <a:ext uri="{FF2B5EF4-FFF2-40B4-BE49-F238E27FC236}">
              <a16:creationId xmlns:a16="http://schemas.microsoft.com/office/drawing/2014/main" id="{43580698-174B-45CC-A8B1-60472A86FB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06" name="CuadroTexto 405">
          <a:extLst>
            <a:ext uri="{FF2B5EF4-FFF2-40B4-BE49-F238E27FC236}">
              <a16:creationId xmlns:a16="http://schemas.microsoft.com/office/drawing/2014/main" id="{B80D84CD-CD40-4A10-9BAC-CF99BB014F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07" name="CuadroTexto 406">
          <a:extLst>
            <a:ext uri="{FF2B5EF4-FFF2-40B4-BE49-F238E27FC236}">
              <a16:creationId xmlns:a16="http://schemas.microsoft.com/office/drawing/2014/main" id="{47A06DE1-0519-44D5-991B-1C97F93489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08" name="CuadroTexto 407">
          <a:extLst>
            <a:ext uri="{FF2B5EF4-FFF2-40B4-BE49-F238E27FC236}">
              <a16:creationId xmlns:a16="http://schemas.microsoft.com/office/drawing/2014/main" id="{BDE4F96A-C91D-4E9B-9B28-EC425599DE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09" name="CuadroTexto 408">
          <a:extLst>
            <a:ext uri="{FF2B5EF4-FFF2-40B4-BE49-F238E27FC236}">
              <a16:creationId xmlns:a16="http://schemas.microsoft.com/office/drawing/2014/main" id="{30D56ECD-7786-4EA9-BAE1-AAD5E2BFC88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10" name="CuadroTexto 409">
          <a:extLst>
            <a:ext uri="{FF2B5EF4-FFF2-40B4-BE49-F238E27FC236}">
              <a16:creationId xmlns:a16="http://schemas.microsoft.com/office/drawing/2014/main" id="{E0D5436B-ABA7-4CF3-A68C-669701E5720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11" name="CuadroTexto 410">
          <a:extLst>
            <a:ext uri="{FF2B5EF4-FFF2-40B4-BE49-F238E27FC236}">
              <a16:creationId xmlns:a16="http://schemas.microsoft.com/office/drawing/2014/main" id="{6BF7F12C-0825-4DD1-83F8-01B412EA5C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12" name="CuadroTexto 411">
          <a:extLst>
            <a:ext uri="{FF2B5EF4-FFF2-40B4-BE49-F238E27FC236}">
              <a16:creationId xmlns:a16="http://schemas.microsoft.com/office/drawing/2014/main" id="{1FC0106F-1108-48C5-92EE-8985270F24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13" name="CuadroTexto 412">
          <a:extLst>
            <a:ext uri="{FF2B5EF4-FFF2-40B4-BE49-F238E27FC236}">
              <a16:creationId xmlns:a16="http://schemas.microsoft.com/office/drawing/2014/main" id="{126FCFD4-18F6-4DEA-B4EC-400F3B70D8D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14" name="CuadroTexto 413">
          <a:extLst>
            <a:ext uri="{FF2B5EF4-FFF2-40B4-BE49-F238E27FC236}">
              <a16:creationId xmlns:a16="http://schemas.microsoft.com/office/drawing/2014/main" id="{46F40933-F48C-4B22-BC1E-8F299DF75E2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15" name="CuadroTexto 414">
          <a:extLst>
            <a:ext uri="{FF2B5EF4-FFF2-40B4-BE49-F238E27FC236}">
              <a16:creationId xmlns:a16="http://schemas.microsoft.com/office/drawing/2014/main" id="{2E65A588-442C-477C-B7E1-AEE714E391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16" name="CuadroTexto 415">
          <a:extLst>
            <a:ext uri="{FF2B5EF4-FFF2-40B4-BE49-F238E27FC236}">
              <a16:creationId xmlns:a16="http://schemas.microsoft.com/office/drawing/2014/main" id="{05601406-9AF8-4DEB-9D61-B4F7C1113D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17" name="CuadroTexto 416">
          <a:extLst>
            <a:ext uri="{FF2B5EF4-FFF2-40B4-BE49-F238E27FC236}">
              <a16:creationId xmlns:a16="http://schemas.microsoft.com/office/drawing/2014/main" id="{F6923BA9-070D-4CD6-9F41-30E631E608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18" name="CuadroTexto 417">
          <a:extLst>
            <a:ext uri="{FF2B5EF4-FFF2-40B4-BE49-F238E27FC236}">
              <a16:creationId xmlns:a16="http://schemas.microsoft.com/office/drawing/2014/main" id="{308D53EF-8E33-4889-A362-DDECC3845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19" name="CuadroTexto 418">
          <a:extLst>
            <a:ext uri="{FF2B5EF4-FFF2-40B4-BE49-F238E27FC236}">
              <a16:creationId xmlns:a16="http://schemas.microsoft.com/office/drawing/2014/main" id="{A7F07391-786E-4726-8619-35EDD6607B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20" name="CuadroTexto 419">
          <a:extLst>
            <a:ext uri="{FF2B5EF4-FFF2-40B4-BE49-F238E27FC236}">
              <a16:creationId xmlns:a16="http://schemas.microsoft.com/office/drawing/2014/main" id="{6E76387F-CC23-4C1E-B305-72BFE7DA2E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21" name="CuadroTexto 420">
          <a:extLst>
            <a:ext uri="{FF2B5EF4-FFF2-40B4-BE49-F238E27FC236}">
              <a16:creationId xmlns:a16="http://schemas.microsoft.com/office/drawing/2014/main" id="{5F81802C-97AB-490C-991E-2543F39CF5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22" name="CuadroTexto 421">
          <a:extLst>
            <a:ext uri="{FF2B5EF4-FFF2-40B4-BE49-F238E27FC236}">
              <a16:creationId xmlns:a16="http://schemas.microsoft.com/office/drawing/2014/main" id="{0A3D8DBD-CE7A-42F5-91A9-0DF752CF26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23" name="CuadroTexto 422">
          <a:extLst>
            <a:ext uri="{FF2B5EF4-FFF2-40B4-BE49-F238E27FC236}">
              <a16:creationId xmlns:a16="http://schemas.microsoft.com/office/drawing/2014/main" id="{33CF5073-9BAA-4F6E-8189-F606479E65C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24" name="CuadroTexto 423">
          <a:extLst>
            <a:ext uri="{FF2B5EF4-FFF2-40B4-BE49-F238E27FC236}">
              <a16:creationId xmlns:a16="http://schemas.microsoft.com/office/drawing/2014/main" id="{9EBAAECB-C1F0-4B33-BF30-700120D187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25" name="CuadroTexto 424">
          <a:extLst>
            <a:ext uri="{FF2B5EF4-FFF2-40B4-BE49-F238E27FC236}">
              <a16:creationId xmlns:a16="http://schemas.microsoft.com/office/drawing/2014/main" id="{FCC72AB2-1E07-47EA-9E22-929B5FE4BB9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26" name="CuadroTexto 425">
          <a:extLst>
            <a:ext uri="{FF2B5EF4-FFF2-40B4-BE49-F238E27FC236}">
              <a16:creationId xmlns:a16="http://schemas.microsoft.com/office/drawing/2014/main" id="{0073E352-7B6A-430C-AF2F-2C5F4726BD1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27" name="CuadroTexto 426">
          <a:extLst>
            <a:ext uri="{FF2B5EF4-FFF2-40B4-BE49-F238E27FC236}">
              <a16:creationId xmlns:a16="http://schemas.microsoft.com/office/drawing/2014/main" id="{C1741710-ADF1-4886-A89A-595E5BC5472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28" name="CuadroTexto 427">
          <a:extLst>
            <a:ext uri="{FF2B5EF4-FFF2-40B4-BE49-F238E27FC236}">
              <a16:creationId xmlns:a16="http://schemas.microsoft.com/office/drawing/2014/main" id="{19DC8287-6A2E-4DC4-859C-A1BEC59E7C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29" name="CuadroTexto 428">
          <a:extLst>
            <a:ext uri="{FF2B5EF4-FFF2-40B4-BE49-F238E27FC236}">
              <a16:creationId xmlns:a16="http://schemas.microsoft.com/office/drawing/2014/main" id="{7B7F0EB3-6EB1-4D1E-B4B0-B6C76CC792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30" name="CuadroTexto 429">
          <a:extLst>
            <a:ext uri="{FF2B5EF4-FFF2-40B4-BE49-F238E27FC236}">
              <a16:creationId xmlns:a16="http://schemas.microsoft.com/office/drawing/2014/main" id="{9DA43A58-756A-4622-A31E-1D2FCF4DF31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31" name="CuadroTexto 430">
          <a:extLst>
            <a:ext uri="{FF2B5EF4-FFF2-40B4-BE49-F238E27FC236}">
              <a16:creationId xmlns:a16="http://schemas.microsoft.com/office/drawing/2014/main" id="{994FC354-66BD-415F-AF00-CCC2D862562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32" name="CuadroTexto 431">
          <a:extLst>
            <a:ext uri="{FF2B5EF4-FFF2-40B4-BE49-F238E27FC236}">
              <a16:creationId xmlns:a16="http://schemas.microsoft.com/office/drawing/2014/main" id="{B38AEEFC-3886-457F-9052-BACFD6BB4E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33" name="CuadroTexto 432">
          <a:extLst>
            <a:ext uri="{FF2B5EF4-FFF2-40B4-BE49-F238E27FC236}">
              <a16:creationId xmlns:a16="http://schemas.microsoft.com/office/drawing/2014/main" id="{E0150776-B538-4B1E-8C8F-F5E3C938ED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34" name="CuadroTexto 433">
          <a:extLst>
            <a:ext uri="{FF2B5EF4-FFF2-40B4-BE49-F238E27FC236}">
              <a16:creationId xmlns:a16="http://schemas.microsoft.com/office/drawing/2014/main" id="{81B66F7C-72A7-41E6-AC6F-BBA9D9C4AD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35" name="CuadroTexto 434">
          <a:extLst>
            <a:ext uri="{FF2B5EF4-FFF2-40B4-BE49-F238E27FC236}">
              <a16:creationId xmlns:a16="http://schemas.microsoft.com/office/drawing/2014/main" id="{E4D133A0-7FDD-45EC-99F9-931EEDC8004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36" name="CuadroTexto 435">
          <a:extLst>
            <a:ext uri="{FF2B5EF4-FFF2-40B4-BE49-F238E27FC236}">
              <a16:creationId xmlns:a16="http://schemas.microsoft.com/office/drawing/2014/main" id="{22A7FD0C-E966-4552-B94B-2789EB6FE1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37" name="CuadroTexto 436">
          <a:extLst>
            <a:ext uri="{FF2B5EF4-FFF2-40B4-BE49-F238E27FC236}">
              <a16:creationId xmlns:a16="http://schemas.microsoft.com/office/drawing/2014/main" id="{0D93A728-2D85-473E-A592-6AE12F836A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38" name="CuadroTexto 131">
          <a:extLst>
            <a:ext uri="{FF2B5EF4-FFF2-40B4-BE49-F238E27FC236}">
              <a16:creationId xmlns:a16="http://schemas.microsoft.com/office/drawing/2014/main" id="{34537A4C-535B-4DBF-9CB0-E3FECF60B6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39" name="CuadroTexto 140">
          <a:extLst>
            <a:ext uri="{FF2B5EF4-FFF2-40B4-BE49-F238E27FC236}">
              <a16:creationId xmlns:a16="http://schemas.microsoft.com/office/drawing/2014/main" id="{6BCD21C8-6D76-4F8F-A91A-E140C313BA9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40" name="CuadroTexto 147">
          <a:extLst>
            <a:ext uri="{FF2B5EF4-FFF2-40B4-BE49-F238E27FC236}">
              <a16:creationId xmlns:a16="http://schemas.microsoft.com/office/drawing/2014/main" id="{EE25A466-AE16-47A3-BF21-C2A8AD07B7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41" name="CuadroTexto 151">
          <a:extLst>
            <a:ext uri="{FF2B5EF4-FFF2-40B4-BE49-F238E27FC236}">
              <a16:creationId xmlns:a16="http://schemas.microsoft.com/office/drawing/2014/main" id="{B2D664C6-AE08-4B58-B9D2-E3B299B6AAD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42" name="CuadroTexto 158">
          <a:extLst>
            <a:ext uri="{FF2B5EF4-FFF2-40B4-BE49-F238E27FC236}">
              <a16:creationId xmlns:a16="http://schemas.microsoft.com/office/drawing/2014/main" id="{B8D5BE57-B6FF-494E-AD1B-37A69A94974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43" name="CuadroTexto 165">
          <a:extLst>
            <a:ext uri="{FF2B5EF4-FFF2-40B4-BE49-F238E27FC236}">
              <a16:creationId xmlns:a16="http://schemas.microsoft.com/office/drawing/2014/main" id="{6D0B7948-5333-4A33-B502-BBD84E5084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44" name="CuadroTexto 10189">
          <a:extLst>
            <a:ext uri="{FF2B5EF4-FFF2-40B4-BE49-F238E27FC236}">
              <a16:creationId xmlns:a16="http://schemas.microsoft.com/office/drawing/2014/main" id="{3C840242-C819-4868-BDA3-F4CCB9FADA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45" name="CuadroTexto 10198">
          <a:extLst>
            <a:ext uri="{FF2B5EF4-FFF2-40B4-BE49-F238E27FC236}">
              <a16:creationId xmlns:a16="http://schemas.microsoft.com/office/drawing/2014/main" id="{9F8C1A81-01EC-459D-BB70-73A0200592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46" name="CuadroTexto 10205">
          <a:extLst>
            <a:ext uri="{FF2B5EF4-FFF2-40B4-BE49-F238E27FC236}">
              <a16:creationId xmlns:a16="http://schemas.microsoft.com/office/drawing/2014/main" id="{1D035359-B8BC-4DAF-94A5-2FB336E8A4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47" name="CuadroTexto 10209">
          <a:extLst>
            <a:ext uri="{FF2B5EF4-FFF2-40B4-BE49-F238E27FC236}">
              <a16:creationId xmlns:a16="http://schemas.microsoft.com/office/drawing/2014/main" id="{92CCA074-3428-4B2D-93C9-EF2E69563C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48" name="CuadroTexto 10216">
          <a:extLst>
            <a:ext uri="{FF2B5EF4-FFF2-40B4-BE49-F238E27FC236}">
              <a16:creationId xmlns:a16="http://schemas.microsoft.com/office/drawing/2014/main" id="{FE6E5C39-C850-4FF2-829C-8C6410A2AD8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49" name="CuadroTexto 10223">
          <a:extLst>
            <a:ext uri="{FF2B5EF4-FFF2-40B4-BE49-F238E27FC236}">
              <a16:creationId xmlns:a16="http://schemas.microsoft.com/office/drawing/2014/main" id="{90CFB154-CEF7-4308-8995-FC88BA3B75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50" name="CuadroTexto 10103">
          <a:extLst>
            <a:ext uri="{FF2B5EF4-FFF2-40B4-BE49-F238E27FC236}">
              <a16:creationId xmlns:a16="http://schemas.microsoft.com/office/drawing/2014/main" id="{24CF6A8F-21E3-422D-B231-7AC7A45B36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51" name="CuadroTexto 10112">
          <a:extLst>
            <a:ext uri="{FF2B5EF4-FFF2-40B4-BE49-F238E27FC236}">
              <a16:creationId xmlns:a16="http://schemas.microsoft.com/office/drawing/2014/main" id="{14A0CBBE-3128-4AFD-8A73-0AFC222468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52" name="CuadroTexto 10119">
          <a:extLst>
            <a:ext uri="{FF2B5EF4-FFF2-40B4-BE49-F238E27FC236}">
              <a16:creationId xmlns:a16="http://schemas.microsoft.com/office/drawing/2014/main" id="{5C16E838-0CFB-49D3-A4C4-D35C263311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53" name="CuadroTexto 10123">
          <a:extLst>
            <a:ext uri="{FF2B5EF4-FFF2-40B4-BE49-F238E27FC236}">
              <a16:creationId xmlns:a16="http://schemas.microsoft.com/office/drawing/2014/main" id="{05824887-1C23-4850-AE87-0A79D4B66F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54" name="CuadroTexto 10130">
          <a:extLst>
            <a:ext uri="{FF2B5EF4-FFF2-40B4-BE49-F238E27FC236}">
              <a16:creationId xmlns:a16="http://schemas.microsoft.com/office/drawing/2014/main" id="{2A46CD51-A406-4E7E-8CA5-42F0DE995A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55" name="CuadroTexto 10137">
          <a:extLst>
            <a:ext uri="{FF2B5EF4-FFF2-40B4-BE49-F238E27FC236}">
              <a16:creationId xmlns:a16="http://schemas.microsoft.com/office/drawing/2014/main" id="{5492DF52-0C21-4489-8031-55232316F09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56" name="CuadroTexto 10275">
          <a:extLst>
            <a:ext uri="{FF2B5EF4-FFF2-40B4-BE49-F238E27FC236}">
              <a16:creationId xmlns:a16="http://schemas.microsoft.com/office/drawing/2014/main" id="{880E1BC3-B97C-4ED6-A308-97B8177773F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57" name="CuadroTexto 10284">
          <a:extLst>
            <a:ext uri="{FF2B5EF4-FFF2-40B4-BE49-F238E27FC236}">
              <a16:creationId xmlns:a16="http://schemas.microsoft.com/office/drawing/2014/main" id="{A30530FD-2C68-44A0-BE7F-9EE313D9DB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58" name="CuadroTexto 10291">
          <a:extLst>
            <a:ext uri="{FF2B5EF4-FFF2-40B4-BE49-F238E27FC236}">
              <a16:creationId xmlns:a16="http://schemas.microsoft.com/office/drawing/2014/main" id="{F3FC5455-B17B-4ED9-B07C-543DB31D19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59" name="CuadroTexto 10295">
          <a:extLst>
            <a:ext uri="{FF2B5EF4-FFF2-40B4-BE49-F238E27FC236}">
              <a16:creationId xmlns:a16="http://schemas.microsoft.com/office/drawing/2014/main" id="{A47AA522-4B96-4D93-9101-C6BED5D9E6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60" name="CuadroTexto 10302">
          <a:extLst>
            <a:ext uri="{FF2B5EF4-FFF2-40B4-BE49-F238E27FC236}">
              <a16:creationId xmlns:a16="http://schemas.microsoft.com/office/drawing/2014/main" id="{D05D718B-2B31-42BB-A2B0-DF07AE3618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61" name="CuadroTexto 10309">
          <a:extLst>
            <a:ext uri="{FF2B5EF4-FFF2-40B4-BE49-F238E27FC236}">
              <a16:creationId xmlns:a16="http://schemas.microsoft.com/office/drawing/2014/main" id="{8B605E25-11CF-4D9D-B613-79FFFADA0E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62" name="CuadroTexto 175">
          <a:extLst>
            <a:ext uri="{FF2B5EF4-FFF2-40B4-BE49-F238E27FC236}">
              <a16:creationId xmlns:a16="http://schemas.microsoft.com/office/drawing/2014/main" id="{42F0D4BE-568D-43C6-91CA-1FB9F963EDD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63" name="CuadroTexto 184">
          <a:extLst>
            <a:ext uri="{FF2B5EF4-FFF2-40B4-BE49-F238E27FC236}">
              <a16:creationId xmlns:a16="http://schemas.microsoft.com/office/drawing/2014/main" id="{15CEB7AF-7EC9-4D30-8D43-F25CD2F5232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64" name="CuadroTexto 191">
          <a:extLst>
            <a:ext uri="{FF2B5EF4-FFF2-40B4-BE49-F238E27FC236}">
              <a16:creationId xmlns:a16="http://schemas.microsoft.com/office/drawing/2014/main" id="{805FE211-B09C-4F63-BD33-CD0304E770C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65" name="CuadroTexto 195">
          <a:extLst>
            <a:ext uri="{FF2B5EF4-FFF2-40B4-BE49-F238E27FC236}">
              <a16:creationId xmlns:a16="http://schemas.microsoft.com/office/drawing/2014/main" id="{393C974A-4EAE-4EC7-94D4-806B082800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66" name="CuadroTexto 202">
          <a:extLst>
            <a:ext uri="{FF2B5EF4-FFF2-40B4-BE49-F238E27FC236}">
              <a16:creationId xmlns:a16="http://schemas.microsoft.com/office/drawing/2014/main" id="{F92217E4-F874-4EDA-9946-E65640E2EB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67" name="CuadroTexto 209">
          <a:extLst>
            <a:ext uri="{FF2B5EF4-FFF2-40B4-BE49-F238E27FC236}">
              <a16:creationId xmlns:a16="http://schemas.microsoft.com/office/drawing/2014/main" id="{7A39C7F4-3B36-47B8-B3EC-C1146DEC6D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68" name="CuadroTexto 467">
          <a:extLst>
            <a:ext uri="{FF2B5EF4-FFF2-40B4-BE49-F238E27FC236}">
              <a16:creationId xmlns:a16="http://schemas.microsoft.com/office/drawing/2014/main" id="{1835F367-F76E-43D9-96E0-04AB232E7B0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69" name="CuadroTexto 468">
          <a:extLst>
            <a:ext uri="{FF2B5EF4-FFF2-40B4-BE49-F238E27FC236}">
              <a16:creationId xmlns:a16="http://schemas.microsoft.com/office/drawing/2014/main" id="{128A69B6-8E25-4EBF-BB65-ED59743C64C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70" name="CuadroTexto 469">
          <a:extLst>
            <a:ext uri="{FF2B5EF4-FFF2-40B4-BE49-F238E27FC236}">
              <a16:creationId xmlns:a16="http://schemas.microsoft.com/office/drawing/2014/main" id="{8BD31222-0813-4EF7-A713-092E43EABB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71" name="CuadroTexto 470">
          <a:extLst>
            <a:ext uri="{FF2B5EF4-FFF2-40B4-BE49-F238E27FC236}">
              <a16:creationId xmlns:a16="http://schemas.microsoft.com/office/drawing/2014/main" id="{8792238E-2D88-4385-B7B4-0DDF7C1718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72" name="CuadroTexto 471">
          <a:extLst>
            <a:ext uri="{FF2B5EF4-FFF2-40B4-BE49-F238E27FC236}">
              <a16:creationId xmlns:a16="http://schemas.microsoft.com/office/drawing/2014/main" id="{89318755-C0D2-4DC0-8374-9A3FC56031B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73" name="CuadroTexto 472">
          <a:extLst>
            <a:ext uri="{FF2B5EF4-FFF2-40B4-BE49-F238E27FC236}">
              <a16:creationId xmlns:a16="http://schemas.microsoft.com/office/drawing/2014/main" id="{0DE0BC2D-66E3-4687-A5ED-A8205F73C3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74" name="CuadroTexto 175">
          <a:extLst>
            <a:ext uri="{FF2B5EF4-FFF2-40B4-BE49-F238E27FC236}">
              <a16:creationId xmlns:a16="http://schemas.microsoft.com/office/drawing/2014/main" id="{2333BEDC-138B-472E-ABCF-BAC152FC5D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75" name="CuadroTexto 184">
          <a:extLst>
            <a:ext uri="{FF2B5EF4-FFF2-40B4-BE49-F238E27FC236}">
              <a16:creationId xmlns:a16="http://schemas.microsoft.com/office/drawing/2014/main" id="{6B5912D1-971D-4D2B-AA63-F9195BB1D0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76" name="CuadroTexto 191">
          <a:extLst>
            <a:ext uri="{FF2B5EF4-FFF2-40B4-BE49-F238E27FC236}">
              <a16:creationId xmlns:a16="http://schemas.microsoft.com/office/drawing/2014/main" id="{514295A9-8659-4929-BD61-4B639F6496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77" name="CuadroTexto 195">
          <a:extLst>
            <a:ext uri="{FF2B5EF4-FFF2-40B4-BE49-F238E27FC236}">
              <a16:creationId xmlns:a16="http://schemas.microsoft.com/office/drawing/2014/main" id="{3B570BE4-71DE-4ADC-8E1A-3249BBB06D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78" name="CuadroTexto 202">
          <a:extLst>
            <a:ext uri="{FF2B5EF4-FFF2-40B4-BE49-F238E27FC236}">
              <a16:creationId xmlns:a16="http://schemas.microsoft.com/office/drawing/2014/main" id="{BD57024C-DC95-4D07-B4B8-3F43CA8CDCD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79" name="CuadroTexto 209">
          <a:extLst>
            <a:ext uri="{FF2B5EF4-FFF2-40B4-BE49-F238E27FC236}">
              <a16:creationId xmlns:a16="http://schemas.microsoft.com/office/drawing/2014/main" id="{AAEC3A7E-2A70-403C-9BCC-11093DEC72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80" name="CuadroTexto 479">
          <a:extLst>
            <a:ext uri="{FF2B5EF4-FFF2-40B4-BE49-F238E27FC236}">
              <a16:creationId xmlns:a16="http://schemas.microsoft.com/office/drawing/2014/main" id="{B31FB7D9-9C13-423F-9967-99D57C558E7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81" name="CuadroTexto 480">
          <a:extLst>
            <a:ext uri="{FF2B5EF4-FFF2-40B4-BE49-F238E27FC236}">
              <a16:creationId xmlns:a16="http://schemas.microsoft.com/office/drawing/2014/main" id="{6E24B9C5-44C5-46D8-AF0D-7CAD225B8F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82" name="CuadroTexto 481">
          <a:extLst>
            <a:ext uri="{FF2B5EF4-FFF2-40B4-BE49-F238E27FC236}">
              <a16:creationId xmlns:a16="http://schemas.microsoft.com/office/drawing/2014/main" id="{897DFA00-D29C-428A-9331-A00D5A7D82B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83" name="CuadroTexto 482">
          <a:extLst>
            <a:ext uri="{FF2B5EF4-FFF2-40B4-BE49-F238E27FC236}">
              <a16:creationId xmlns:a16="http://schemas.microsoft.com/office/drawing/2014/main" id="{ABACA6EB-639F-4C72-89CA-5213D36726A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84" name="CuadroTexto 483">
          <a:extLst>
            <a:ext uri="{FF2B5EF4-FFF2-40B4-BE49-F238E27FC236}">
              <a16:creationId xmlns:a16="http://schemas.microsoft.com/office/drawing/2014/main" id="{10BFB941-E841-438F-AE50-2C61F47A881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85" name="CuadroTexto 484">
          <a:extLst>
            <a:ext uri="{FF2B5EF4-FFF2-40B4-BE49-F238E27FC236}">
              <a16:creationId xmlns:a16="http://schemas.microsoft.com/office/drawing/2014/main" id="{574C32D3-0241-421A-BDED-404D9CFC8F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86" name="CuadroTexto 175">
          <a:extLst>
            <a:ext uri="{FF2B5EF4-FFF2-40B4-BE49-F238E27FC236}">
              <a16:creationId xmlns:a16="http://schemas.microsoft.com/office/drawing/2014/main" id="{1D239E50-0FE1-4875-8B21-A505E09B194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87" name="CuadroTexto 184">
          <a:extLst>
            <a:ext uri="{FF2B5EF4-FFF2-40B4-BE49-F238E27FC236}">
              <a16:creationId xmlns:a16="http://schemas.microsoft.com/office/drawing/2014/main" id="{118A5CD6-24AA-4863-A44C-D5E65D6068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88" name="CuadroTexto 191">
          <a:extLst>
            <a:ext uri="{FF2B5EF4-FFF2-40B4-BE49-F238E27FC236}">
              <a16:creationId xmlns:a16="http://schemas.microsoft.com/office/drawing/2014/main" id="{9682AD1E-02CE-4971-A700-D90D64E725B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89" name="CuadroTexto 195">
          <a:extLst>
            <a:ext uri="{FF2B5EF4-FFF2-40B4-BE49-F238E27FC236}">
              <a16:creationId xmlns:a16="http://schemas.microsoft.com/office/drawing/2014/main" id="{0DB333C8-E9D4-441E-9F5B-2D201BF4D1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90" name="CuadroTexto 202">
          <a:extLst>
            <a:ext uri="{FF2B5EF4-FFF2-40B4-BE49-F238E27FC236}">
              <a16:creationId xmlns:a16="http://schemas.microsoft.com/office/drawing/2014/main" id="{B82ED883-B072-40B7-9482-C5EC0988F13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91" name="CuadroTexto 209">
          <a:extLst>
            <a:ext uri="{FF2B5EF4-FFF2-40B4-BE49-F238E27FC236}">
              <a16:creationId xmlns:a16="http://schemas.microsoft.com/office/drawing/2014/main" id="{0A5C4F39-2F1A-4141-9768-A5119F55DD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92" name="CuadroTexto 491">
          <a:extLst>
            <a:ext uri="{FF2B5EF4-FFF2-40B4-BE49-F238E27FC236}">
              <a16:creationId xmlns:a16="http://schemas.microsoft.com/office/drawing/2014/main" id="{41BF0D4A-B9DE-4EDB-A370-12BC9AE627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93" name="CuadroTexto 492">
          <a:extLst>
            <a:ext uri="{FF2B5EF4-FFF2-40B4-BE49-F238E27FC236}">
              <a16:creationId xmlns:a16="http://schemas.microsoft.com/office/drawing/2014/main" id="{426A39FE-3F4C-4BDB-A6A4-C11A0F41A6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94" name="CuadroTexto 493">
          <a:extLst>
            <a:ext uri="{FF2B5EF4-FFF2-40B4-BE49-F238E27FC236}">
              <a16:creationId xmlns:a16="http://schemas.microsoft.com/office/drawing/2014/main" id="{016B41C5-9D72-4400-AC37-AE772B3BC2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95" name="CuadroTexto 494">
          <a:extLst>
            <a:ext uri="{FF2B5EF4-FFF2-40B4-BE49-F238E27FC236}">
              <a16:creationId xmlns:a16="http://schemas.microsoft.com/office/drawing/2014/main" id="{A0CABFF1-C6C1-40A0-B1D2-7321ACA0CB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96" name="CuadroTexto 495">
          <a:extLst>
            <a:ext uri="{FF2B5EF4-FFF2-40B4-BE49-F238E27FC236}">
              <a16:creationId xmlns:a16="http://schemas.microsoft.com/office/drawing/2014/main" id="{90D88AEF-6D5B-4771-A0D4-B0BD58E430A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497" name="CuadroTexto 496">
          <a:extLst>
            <a:ext uri="{FF2B5EF4-FFF2-40B4-BE49-F238E27FC236}">
              <a16:creationId xmlns:a16="http://schemas.microsoft.com/office/drawing/2014/main" id="{D3C50025-C3E9-40BA-8EC4-F67B616C7E5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98" name="CuadroTexto 175">
          <a:extLst>
            <a:ext uri="{FF2B5EF4-FFF2-40B4-BE49-F238E27FC236}">
              <a16:creationId xmlns:a16="http://schemas.microsoft.com/office/drawing/2014/main" id="{91963BCB-DB6C-4737-966B-BDE80486A5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499" name="CuadroTexto 184">
          <a:extLst>
            <a:ext uri="{FF2B5EF4-FFF2-40B4-BE49-F238E27FC236}">
              <a16:creationId xmlns:a16="http://schemas.microsoft.com/office/drawing/2014/main" id="{47F05A48-AF7E-4029-B423-BA2C1437A87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00" name="CuadroTexto 191">
          <a:extLst>
            <a:ext uri="{FF2B5EF4-FFF2-40B4-BE49-F238E27FC236}">
              <a16:creationId xmlns:a16="http://schemas.microsoft.com/office/drawing/2014/main" id="{6A52A421-AAA8-4AA3-8BCF-BA87A3FB06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01" name="CuadroTexto 195">
          <a:extLst>
            <a:ext uri="{FF2B5EF4-FFF2-40B4-BE49-F238E27FC236}">
              <a16:creationId xmlns:a16="http://schemas.microsoft.com/office/drawing/2014/main" id="{E9DC1E47-719A-497E-AB13-7107B5B802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02" name="CuadroTexto 202">
          <a:extLst>
            <a:ext uri="{FF2B5EF4-FFF2-40B4-BE49-F238E27FC236}">
              <a16:creationId xmlns:a16="http://schemas.microsoft.com/office/drawing/2014/main" id="{21D29564-0D44-4878-BFF6-16BE870154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03" name="CuadroTexto 209">
          <a:extLst>
            <a:ext uri="{FF2B5EF4-FFF2-40B4-BE49-F238E27FC236}">
              <a16:creationId xmlns:a16="http://schemas.microsoft.com/office/drawing/2014/main" id="{414C8AA4-C3AE-4A4E-B413-1C6F21B71A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04" name="CuadroTexto 503">
          <a:extLst>
            <a:ext uri="{FF2B5EF4-FFF2-40B4-BE49-F238E27FC236}">
              <a16:creationId xmlns:a16="http://schemas.microsoft.com/office/drawing/2014/main" id="{00BCBF3A-28E1-4008-94D5-A918476B25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05" name="CuadroTexto 504">
          <a:extLst>
            <a:ext uri="{FF2B5EF4-FFF2-40B4-BE49-F238E27FC236}">
              <a16:creationId xmlns:a16="http://schemas.microsoft.com/office/drawing/2014/main" id="{B856EC90-113F-4CBE-B301-3992CCC7FFE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06" name="CuadroTexto 505">
          <a:extLst>
            <a:ext uri="{FF2B5EF4-FFF2-40B4-BE49-F238E27FC236}">
              <a16:creationId xmlns:a16="http://schemas.microsoft.com/office/drawing/2014/main" id="{CEB2EBAE-FB9F-46C7-8CBE-C2B2D7187C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07" name="CuadroTexto 506">
          <a:extLst>
            <a:ext uri="{FF2B5EF4-FFF2-40B4-BE49-F238E27FC236}">
              <a16:creationId xmlns:a16="http://schemas.microsoft.com/office/drawing/2014/main" id="{22C67C31-C596-425C-848C-FBB0DCFB96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08" name="CuadroTexto 507">
          <a:extLst>
            <a:ext uri="{FF2B5EF4-FFF2-40B4-BE49-F238E27FC236}">
              <a16:creationId xmlns:a16="http://schemas.microsoft.com/office/drawing/2014/main" id="{1ACA873E-6DF8-41B5-BA93-650F0E398B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09" name="CuadroTexto 508">
          <a:extLst>
            <a:ext uri="{FF2B5EF4-FFF2-40B4-BE49-F238E27FC236}">
              <a16:creationId xmlns:a16="http://schemas.microsoft.com/office/drawing/2014/main" id="{9B6C3E79-EAB6-4483-BFE7-5B30B9D76E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10" name="CuadroTexto 175">
          <a:extLst>
            <a:ext uri="{FF2B5EF4-FFF2-40B4-BE49-F238E27FC236}">
              <a16:creationId xmlns:a16="http://schemas.microsoft.com/office/drawing/2014/main" id="{860BD6E2-DBEC-42D7-8E3F-598935500F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11" name="CuadroTexto 184">
          <a:extLst>
            <a:ext uri="{FF2B5EF4-FFF2-40B4-BE49-F238E27FC236}">
              <a16:creationId xmlns:a16="http://schemas.microsoft.com/office/drawing/2014/main" id="{1C0D9810-DD01-4476-A8DA-1D0FA07DDE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12" name="CuadroTexto 191">
          <a:extLst>
            <a:ext uri="{FF2B5EF4-FFF2-40B4-BE49-F238E27FC236}">
              <a16:creationId xmlns:a16="http://schemas.microsoft.com/office/drawing/2014/main" id="{88C16714-381E-4469-A913-93779424023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13" name="CuadroTexto 195">
          <a:extLst>
            <a:ext uri="{FF2B5EF4-FFF2-40B4-BE49-F238E27FC236}">
              <a16:creationId xmlns:a16="http://schemas.microsoft.com/office/drawing/2014/main" id="{42259E5D-DAB4-4E5B-98E7-91346AABA7B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14" name="CuadroTexto 202">
          <a:extLst>
            <a:ext uri="{FF2B5EF4-FFF2-40B4-BE49-F238E27FC236}">
              <a16:creationId xmlns:a16="http://schemas.microsoft.com/office/drawing/2014/main" id="{6BE79A30-0F3D-443F-A2D5-3F4D41589B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15" name="CuadroTexto 209">
          <a:extLst>
            <a:ext uri="{FF2B5EF4-FFF2-40B4-BE49-F238E27FC236}">
              <a16:creationId xmlns:a16="http://schemas.microsoft.com/office/drawing/2014/main" id="{D4B9451A-ABE0-4A38-9A06-5125E1D3FA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16" name="CuadroTexto 515">
          <a:extLst>
            <a:ext uri="{FF2B5EF4-FFF2-40B4-BE49-F238E27FC236}">
              <a16:creationId xmlns:a16="http://schemas.microsoft.com/office/drawing/2014/main" id="{2D3E40F2-2C2B-4717-912B-CD1D8447B3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17" name="CuadroTexto 516">
          <a:extLst>
            <a:ext uri="{FF2B5EF4-FFF2-40B4-BE49-F238E27FC236}">
              <a16:creationId xmlns:a16="http://schemas.microsoft.com/office/drawing/2014/main" id="{FDFC7150-BF5E-475A-A0C5-92378D3BBD9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18" name="CuadroTexto 517">
          <a:extLst>
            <a:ext uri="{FF2B5EF4-FFF2-40B4-BE49-F238E27FC236}">
              <a16:creationId xmlns:a16="http://schemas.microsoft.com/office/drawing/2014/main" id="{01ED623A-A237-44FE-8F8E-CA32E177826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19" name="CuadroTexto 518">
          <a:extLst>
            <a:ext uri="{FF2B5EF4-FFF2-40B4-BE49-F238E27FC236}">
              <a16:creationId xmlns:a16="http://schemas.microsoft.com/office/drawing/2014/main" id="{E701B343-0E70-45DE-98D7-5AE04FD39C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20" name="CuadroTexto 519">
          <a:extLst>
            <a:ext uri="{FF2B5EF4-FFF2-40B4-BE49-F238E27FC236}">
              <a16:creationId xmlns:a16="http://schemas.microsoft.com/office/drawing/2014/main" id="{04277659-A0F4-4E70-8523-91DAF3AD651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21" name="CuadroTexto 520">
          <a:extLst>
            <a:ext uri="{FF2B5EF4-FFF2-40B4-BE49-F238E27FC236}">
              <a16:creationId xmlns:a16="http://schemas.microsoft.com/office/drawing/2014/main" id="{BF12A285-2A20-42D5-A1A0-F1517EFC1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22" name="CuadroTexto 175">
          <a:extLst>
            <a:ext uri="{FF2B5EF4-FFF2-40B4-BE49-F238E27FC236}">
              <a16:creationId xmlns:a16="http://schemas.microsoft.com/office/drawing/2014/main" id="{D7753CEC-8D3B-4128-95AC-58FAFB8CF8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23" name="CuadroTexto 184">
          <a:extLst>
            <a:ext uri="{FF2B5EF4-FFF2-40B4-BE49-F238E27FC236}">
              <a16:creationId xmlns:a16="http://schemas.microsoft.com/office/drawing/2014/main" id="{1F331B87-4E36-429A-8C27-82ACCC0A70C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24" name="CuadroTexto 191">
          <a:extLst>
            <a:ext uri="{FF2B5EF4-FFF2-40B4-BE49-F238E27FC236}">
              <a16:creationId xmlns:a16="http://schemas.microsoft.com/office/drawing/2014/main" id="{0ABDD24F-807C-4AEF-94EE-47E09A7B4C0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25" name="CuadroTexto 195">
          <a:extLst>
            <a:ext uri="{FF2B5EF4-FFF2-40B4-BE49-F238E27FC236}">
              <a16:creationId xmlns:a16="http://schemas.microsoft.com/office/drawing/2014/main" id="{4D2A3C46-2CCC-458C-8517-0124877C8F2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26" name="CuadroTexto 202">
          <a:extLst>
            <a:ext uri="{FF2B5EF4-FFF2-40B4-BE49-F238E27FC236}">
              <a16:creationId xmlns:a16="http://schemas.microsoft.com/office/drawing/2014/main" id="{D61F417B-28F9-4609-9265-8E6DAF1C63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27" name="CuadroTexto 209">
          <a:extLst>
            <a:ext uri="{FF2B5EF4-FFF2-40B4-BE49-F238E27FC236}">
              <a16:creationId xmlns:a16="http://schemas.microsoft.com/office/drawing/2014/main" id="{EF774A14-E4FD-4281-AD62-51DA4F92670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28" name="CuadroTexto 527">
          <a:extLst>
            <a:ext uri="{FF2B5EF4-FFF2-40B4-BE49-F238E27FC236}">
              <a16:creationId xmlns:a16="http://schemas.microsoft.com/office/drawing/2014/main" id="{ECDAC9E1-F369-482F-815E-2B4DB7B9A4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29" name="CuadroTexto 528">
          <a:extLst>
            <a:ext uri="{FF2B5EF4-FFF2-40B4-BE49-F238E27FC236}">
              <a16:creationId xmlns:a16="http://schemas.microsoft.com/office/drawing/2014/main" id="{44930D61-5D45-41A9-AE16-923611BBEB7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30" name="CuadroTexto 529">
          <a:extLst>
            <a:ext uri="{FF2B5EF4-FFF2-40B4-BE49-F238E27FC236}">
              <a16:creationId xmlns:a16="http://schemas.microsoft.com/office/drawing/2014/main" id="{73C6105B-9C91-4011-AC95-CEA0EDB9D19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31" name="CuadroTexto 530">
          <a:extLst>
            <a:ext uri="{FF2B5EF4-FFF2-40B4-BE49-F238E27FC236}">
              <a16:creationId xmlns:a16="http://schemas.microsoft.com/office/drawing/2014/main" id="{0FEDCB83-9533-4968-BF58-239F0B6FDF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32" name="CuadroTexto 531">
          <a:extLst>
            <a:ext uri="{FF2B5EF4-FFF2-40B4-BE49-F238E27FC236}">
              <a16:creationId xmlns:a16="http://schemas.microsoft.com/office/drawing/2014/main" id="{20D2A910-5ACF-423F-89F7-5CB1628EE5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33" name="CuadroTexto 532">
          <a:extLst>
            <a:ext uri="{FF2B5EF4-FFF2-40B4-BE49-F238E27FC236}">
              <a16:creationId xmlns:a16="http://schemas.microsoft.com/office/drawing/2014/main" id="{5363682C-DD3E-4EB9-8C8C-92972DC090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34" name="CuadroTexto 175">
          <a:extLst>
            <a:ext uri="{FF2B5EF4-FFF2-40B4-BE49-F238E27FC236}">
              <a16:creationId xmlns:a16="http://schemas.microsoft.com/office/drawing/2014/main" id="{DF86FB86-4A0D-43D0-8D55-36DC12DB79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35" name="CuadroTexto 184">
          <a:extLst>
            <a:ext uri="{FF2B5EF4-FFF2-40B4-BE49-F238E27FC236}">
              <a16:creationId xmlns:a16="http://schemas.microsoft.com/office/drawing/2014/main" id="{07ADB565-9A5B-4252-876A-FA19616A127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36" name="CuadroTexto 191">
          <a:extLst>
            <a:ext uri="{FF2B5EF4-FFF2-40B4-BE49-F238E27FC236}">
              <a16:creationId xmlns:a16="http://schemas.microsoft.com/office/drawing/2014/main" id="{18FAEF41-5753-4273-9C12-484C8BEB634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37" name="CuadroTexto 195">
          <a:extLst>
            <a:ext uri="{FF2B5EF4-FFF2-40B4-BE49-F238E27FC236}">
              <a16:creationId xmlns:a16="http://schemas.microsoft.com/office/drawing/2014/main" id="{6C8E21C0-A87E-4144-A0C1-B925D047EC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38" name="CuadroTexto 202">
          <a:extLst>
            <a:ext uri="{FF2B5EF4-FFF2-40B4-BE49-F238E27FC236}">
              <a16:creationId xmlns:a16="http://schemas.microsoft.com/office/drawing/2014/main" id="{0A74648D-7E87-4A49-92A7-B56C3EE1BA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39" name="CuadroTexto 209">
          <a:extLst>
            <a:ext uri="{FF2B5EF4-FFF2-40B4-BE49-F238E27FC236}">
              <a16:creationId xmlns:a16="http://schemas.microsoft.com/office/drawing/2014/main" id="{A657B87E-928F-4875-AE5D-AC2F8E67B7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40" name="CuadroTexto 539">
          <a:extLst>
            <a:ext uri="{FF2B5EF4-FFF2-40B4-BE49-F238E27FC236}">
              <a16:creationId xmlns:a16="http://schemas.microsoft.com/office/drawing/2014/main" id="{6CBC6131-F75F-4139-B126-86348C03CE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41" name="CuadroTexto 540">
          <a:extLst>
            <a:ext uri="{FF2B5EF4-FFF2-40B4-BE49-F238E27FC236}">
              <a16:creationId xmlns:a16="http://schemas.microsoft.com/office/drawing/2014/main" id="{0D89FCE9-EC88-4927-8919-73DB3C7D00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42" name="CuadroTexto 541">
          <a:extLst>
            <a:ext uri="{FF2B5EF4-FFF2-40B4-BE49-F238E27FC236}">
              <a16:creationId xmlns:a16="http://schemas.microsoft.com/office/drawing/2014/main" id="{5F15CBE4-84B3-4D03-B2A4-2F1A254471E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43" name="CuadroTexto 542">
          <a:extLst>
            <a:ext uri="{FF2B5EF4-FFF2-40B4-BE49-F238E27FC236}">
              <a16:creationId xmlns:a16="http://schemas.microsoft.com/office/drawing/2014/main" id="{94E50202-EB4F-408C-A3EC-41502BFCFB3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44" name="CuadroTexto 543">
          <a:extLst>
            <a:ext uri="{FF2B5EF4-FFF2-40B4-BE49-F238E27FC236}">
              <a16:creationId xmlns:a16="http://schemas.microsoft.com/office/drawing/2014/main" id="{2106A9E8-03A4-4BBF-AD23-73EFAE5174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45" name="CuadroTexto 544">
          <a:extLst>
            <a:ext uri="{FF2B5EF4-FFF2-40B4-BE49-F238E27FC236}">
              <a16:creationId xmlns:a16="http://schemas.microsoft.com/office/drawing/2014/main" id="{D0C1CAD7-796C-4FBB-BE63-4A155DD567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46" name="CuadroTexto 545">
          <a:extLst>
            <a:ext uri="{FF2B5EF4-FFF2-40B4-BE49-F238E27FC236}">
              <a16:creationId xmlns:a16="http://schemas.microsoft.com/office/drawing/2014/main" id="{C674007B-CFCC-45FB-B396-CC9D5E95A5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47" name="CuadroTexto 546">
          <a:extLst>
            <a:ext uri="{FF2B5EF4-FFF2-40B4-BE49-F238E27FC236}">
              <a16:creationId xmlns:a16="http://schemas.microsoft.com/office/drawing/2014/main" id="{84387087-B414-401A-8E86-138A9C2934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48" name="CuadroTexto 547">
          <a:extLst>
            <a:ext uri="{FF2B5EF4-FFF2-40B4-BE49-F238E27FC236}">
              <a16:creationId xmlns:a16="http://schemas.microsoft.com/office/drawing/2014/main" id="{87826084-B64B-4CC7-8F3A-3811C620944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49" name="CuadroTexto 548">
          <a:extLst>
            <a:ext uri="{FF2B5EF4-FFF2-40B4-BE49-F238E27FC236}">
              <a16:creationId xmlns:a16="http://schemas.microsoft.com/office/drawing/2014/main" id="{57959A0E-F2E0-49A4-88EB-7663099E06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50" name="CuadroTexto 549">
          <a:extLst>
            <a:ext uri="{FF2B5EF4-FFF2-40B4-BE49-F238E27FC236}">
              <a16:creationId xmlns:a16="http://schemas.microsoft.com/office/drawing/2014/main" id="{F74D819B-8917-424C-ADCF-91FA6283F5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51" name="CuadroTexto 550">
          <a:extLst>
            <a:ext uri="{FF2B5EF4-FFF2-40B4-BE49-F238E27FC236}">
              <a16:creationId xmlns:a16="http://schemas.microsoft.com/office/drawing/2014/main" id="{64CCE5DB-C7DE-475F-A1A1-D10A5B7EC9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52" name="CuadroTexto 551">
          <a:extLst>
            <a:ext uri="{FF2B5EF4-FFF2-40B4-BE49-F238E27FC236}">
              <a16:creationId xmlns:a16="http://schemas.microsoft.com/office/drawing/2014/main" id="{20D0FB7A-6380-43DF-83F2-302B5191FD0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53" name="CuadroTexto 552">
          <a:extLst>
            <a:ext uri="{FF2B5EF4-FFF2-40B4-BE49-F238E27FC236}">
              <a16:creationId xmlns:a16="http://schemas.microsoft.com/office/drawing/2014/main" id="{340E1EE3-3AB9-42AC-AFF3-4AA8FF8AA68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54" name="CuadroTexto 553">
          <a:extLst>
            <a:ext uri="{FF2B5EF4-FFF2-40B4-BE49-F238E27FC236}">
              <a16:creationId xmlns:a16="http://schemas.microsoft.com/office/drawing/2014/main" id="{BD17327D-8011-465A-B0CB-0977E4B15A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55" name="CuadroTexto 554">
          <a:extLst>
            <a:ext uri="{FF2B5EF4-FFF2-40B4-BE49-F238E27FC236}">
              <a16:creationId xmlns:a16="http://schemas.microsoft.com/office/drawing/2014/main" id="{02BAC6D2-E4DD-4DAB-87FC-9C48B0BD04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56" name="CuadroTexto 555">
          <a:extLst>
            <a:ext uri="{FF2B5EF4-FFF2-40B4-BE49-F238E27FC236}">
              <a16:creationId xmlns:a16="http://schemas.microsoft.com/office/drawing/2014/main" id="{26D15F52-0656-4380-89F7-A5FCE2F7A2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57" name="CuadroTexto 556">
          <a:extLst>
            <a:ext uri="{FF2B5EF4-FFF2-40B4-BE49-F238E27FC236}">
              <a16:creationId xmlns:a16="http://schemas.microsoft.com/office/drawing/2014/main" id="{B04171B4-7FC8-4224-9962-33C1163A88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58" name="CuadroTexto 557">
          <a:extLst>
            <a:ext uri="{FF2B5EF4-FFF2-40B4-BE49-F238E27FC236}">
              <a16:creationId xmlns:a16="http://schemas.microsoft.com/office/drawing/2014/main" id="{E6A82385-24DC-4A7B-858E-96A1A39A9A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59" name="CuadroTexto 558">
          <a:extLst>
            <a:ext uri="{FF2B5EF4-FFF2-40B4-BE49-F238E27FC236}">
              <a16:creationId xmlns:a16="http://schemas.microsoft.com/office/drawing/2014/main" id="{A78DD903-B061-4F24-B993-486E7252A6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60" name="CuadroTexto 559">
          <a:extLst>
            <a:ext uri="{FF2B5EF4-FFF2-40B4-BE49-F238E27FC236}">
              <a16:creationId xmlns:a16="http://schemas.microsoft.com/office/drawing/2014/main" id="{740CDE4C-9FAE-486B-8961-E8D18F35C6A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61" name="CuadroTexto 560">
          <a:extLst>
            <a:ext uri="{FF2B5EF4-FFF2-40B4-BE49-F238E27FC236}">
              <a16:creationId xmlns:a16="http://schemas.microsoft.com/office/drawing/2014/main" id="{6A0A2AA2-A462-4D30-AC56-0FC4118CA20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62" name="CuadroTexto 561">
          <a:extLst>
            <a:ext uri="{FF2B5EF4-FFF2-40B4-BE49-F238E27FC236}">
              <a16:creationId xmlns:a16="http://schemas.microsoft.com/office/drawing/2014/main" id="{4A50B511-966D-47F1-AF81-4D830F5983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63" name="CuadroTexto 562">
          <a:extLst>
            <a:ext uri="{FF2B5EF4-FFF2-40B4-BE49-F238E27FC236}">
              <a16:creationId xmlns:a16="http://schemas.microsoft.com/office/drawing/2014/main" id="{E245CD4A-B528-4538-AD40-A40B16FBD7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64" name="CuadroTexto 563">
          <a:extLst>
            <a:ext uri="{FF2B5EF4-FFF2-40B4-BE49-F238E27FC236}">
              <a16:creationId xmlns:a16="http://schemas.microsoft.com/office/drawing/2014/main" id="{2D69DA3D-3211-4842-95B8-A4ED623805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65" name="CuadroTexto 564">
          <a:extLst>
            <a:ext uri="{FF2B5EF4-FFF2-40B4-BE49-F238E27FC236}">
              <a16:creationId xmlns:a16="http://schemas.microsoft.com/office/drawing/2014/main" id="{B15FED72-D4CB-4B71-A3CF-699CEB91A2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66" name="CuadroTexto 565">
          <a:extLst>
            <a:ext uri="{FF2B5EF4-FFF2-40B4-BE49-F238E27FC236}">
              <a16:creationId xmlns:a16="http://schemas.microsoft.com/office/drawing/2014/main" id="{8F604D1C-2EFF-4168-8418-9B2B23F1D3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67" name="CuadroTexto 566">
          <a:extLst>
            <a:ext uri="{FF2B5EF4-FFF2-40B4-BE49-F238E27FC236}">
              <a16:creationId xmlns:a16="http://schemas.microsoft.com/office/drawing/2014/main" id="{03507E12-73C0-44C2-8C00-B7743A3D3EE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68" name="CuadroTexto 567">
          <a:extLst>
            <a:ext uri="{FF2B5EF4-FFF2-40B4-BE49-F238E27FC236}">
              <a16:creationId xmlns:a16="http://schemas.microsoft.com/office/drawing/2014/main" id="{0C33B1B5-30C5-477A-BEFD-EB5B886BBB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69" name="CuadroTexto 568">
          <a:extLst>
            <a:ext uri="{FF2B5EF4-FFF2-40B4-BE49-F238E27FC236}">
              <a16:creationId xmlns:a16="http://schemas.microsoft.com/office/drawing/2014/main" id="{435F9699-6411-4BA8-9107-A9D152FAEDA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70" name="CuadroTexto 569">
          <a:extLst>
            <a:ext uri="{FF2B5EF4-FFF2-40B4-BE49-F238E27FC236}">
              <a16:creationId xmlns:a16="http://schemas.microsoft.com/office/drawing/2014/main" id="{2B37C5BC-05F7-4185-993A-E1BED1F30CF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71" name="CuadroTexto 570">
          <a:extLst>
            <a:ext uri="{FF2B5EF4-FFF2-40B4-BE49-F238E27FC236}">
              <a16:creationId xmlns:a16="http://schemas.microsoft.com/office/drawing/2014/main" id="{ACF79020-3BF7-4632-BC30-364FE7F9A59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72" name="CuadroTexto 571">
          <a:extLst>
            <a:ext uri="{FF2B5EF4-FFF2-40B4-BE49-F238E27FC236}">
              <a16:creationId xmlns:a16="http://schemas.microsoft.com/office/drawing/2014/main" id="{C82A98DE-0385-4E36-8818-2AEBBD3AF9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73" name="CuadroTexto 572">
          <a:extLst>
            <a:ext uri="{FF2B5EF4-FFF2-40B4-BE49-F238E27FC236}">
              <a16:creationId xmlns:a16="http://schemas.microsoft.com/office/drawing/2014/main" id="{0946BAC9-7DF7-4A81-BE3B-5B1B953035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74" name="CuadroTexto 573">
          <a:extLst>
            <a:ext uri="{FF2B5EF4-FFF2-40B4-BE49-F238E27FC236}">
              <a16:creationId xmlns:a16="http://schemas.microsoft.com/office/drawing/2014/main" id="{2AAEFF9E-31B1-41D9-862D-5F1A5A2E75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75" name="CuadroTexto 574">
          <a:extLst>
            <a:ext uri="{FF2B5EF4-FFF2-40B4-BE49-F238E27FC236}">
              <a16:creationId xmlns:a16="http://schemas.microsoft.com/office/drawing/2014/main" id="{37AD0997-29FF-4332-A331-E8970BC21A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76" name="CuadroTexto 575">
          <a:extLst>
            <a:ext uri="{FF2B5EF4-FFF2-40B4-BE49-F238E27FC236}">
              <a16:creationId xmlns:a16="http://schemas.microsoft.com/office/drawing/2014/main" id="{2781823B-8711-40EE-8F2B-B6C1ED94C8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77" name="CuadroTexto 576">
          <a:extLst>
            <a:ext uri="{FF2B5EF4-FFF2-40B4-BE49-F238E27FC236}">
              <a16:creationId xmlns:a16="http://schemas.microsoft.com/office/drawing/2014/main" id="{645FF03F-3933-4072-A9B6-59703669BF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78" name="CuadroTexto 577">
          <a:extLst>
            <a:ext uri="{FF2B5EF4-FFF2-40B4-BE49-F238E27FC236}">
              <a16:creationId xmlns:a16="http://schemas.microsoft.com/office/drawing/2014/main" id="{ED1BA560-3EA0-4F63-9277-21273E8E37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79" name="CuadroTexto 578">
          <a:extLst>
            <a:ext uri="{FF2B5EF4-FFF2-40B4-BE49-F238E27FC236}">
              <a16:creationId xmlns:a16="http://schemas.microsoft.com/office/drawing/2014/main" id="{5F2BFA1F-FE5E-4BB0-90B0-5C774F54CD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80" name="CuadroTexto 579">
          <a:extLst>
            <a:ext uri="{FF2B5EF4-FFF2-40B4-BE49-F238E27FC236}">
              <a16:creationId xmlns:a16="http://schemas.microsoft.com/office/drawing/2014/main" id="{E4D692C1-47AF-44F5-B4E1-39874D519FA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81" name="CuadroTexto 580">
          <a:extLst>
            <a:ext uri="{FF2B5EF4-FFF2-40B4-BE49-F238E27FC236}">
              <a16:creationId xmlns:a16="http://schemas.microsoft.com/office/drawing/2014/main" id="{E5F4BE99-3607-46F1-BFBA-836148FC5B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82" name="CuadroTexto 581">
          <a:extLst>
            <a:ext uri="{FF2B5EF4-FFF2-40B4-BE49-F238E27FC236}">
              <a16:creationId xmlns:a16="http://schemas.microsoft.com/office/drawing/2014/main" id="{DA129834-25D9-4A0A-A540-672273B428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83" name="CuadroTexto 582">
          <a:extLst>
            <a:ext uri="{FF2B5EF4-FFF2-40B4-BE49-F238E27FC236}">
              <a16:creationId xmlns:a16="http://schemas.microsoft.com/office/drawing/2014/main" id="{CC5E35CF-3766-417E-AE31-81F23C761E2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84" name="CuadroTexto 583">
          <a:extLst>
            <a:ext uri="{FF2B5EF4-FFF2-40B4-BE49-F238E27FC236}">
              <a16:creationId xmlns:a16="http://schemas.microsoft.com/office/drawing/2014/main" id="{2B79934A-9355-4685-A1D6-1787170576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85" name="CuadroTexto 584">
          <a:extLst>
            <a:ext uri="{FF2B5EF4-FFF2-40B4-BE49-F238E27FC236}">
              <a16:creationId xmlns:a16="http://schemas.microsoft.com/office/drawing/2014/main" id="{A658B2F0-31F5-4071-84A6-B5EEE2228ED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86" name="CuadroTexto 585">
          <a:extLst>
            <a:ext uri="{FF2B5EF4-FFF2-40B4-BE49-F238E27FC236}">
              <a16:creationId xmlns:a16="http://schemas.microsoft.com/office/drawing/2014/main" id="{8A100908-B5E6-4349-AA51-CC00D0E6AD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87" name="CuadroTexto 586">
          <a:extLst>
            <a:ext uri="{FF2B5EF4-FFF2-40B4-BE49-F238E27FC236}">
              <a16:creationId xmlns:a16="http://schemas.microsoft.com/office/drawing/2014/main" id="{A29D65A7-DF2A-44E5-B065-130507B7F4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88" name="CuadroTexto 587">
          <a:extLst>
            <a:ext uri="{FF2B5EF4-FFF2-40B4-BE49-F238E27FC236}">
              <a16:creationId xmlns:a16="http://schemas.microsoft.com/office/drawing/2014/main" id="{C3F5D242-5B6E-4060-91A8-E941B12C7F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89" name="CuadroTexto 588">
          <a:extLst>
            <a:ext uri="{FF2B5EF4-FFF2-40B4-BE49-F238E27FC236}">
              <a16:creationId xmlns:a16="http://schemas.microsoft.com/office/drawing/2014/main" id="{8C0DFD50-7010-4ABF-8188-39DA5623DAC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90" name="CuadroTexto 589">
          <a:extLst>
            <a:ext uri="{FF2B5EF4-FFF2-40B4-BE49-F238E27FC236}">
              <a16:creationId xmlns:a16="http://schemas.microsoft.com/office/drawing/2014/main" id="{72EFD76A-9D54-4EFD-879D-C8878D8E5A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91" name="CuadroTexto 590">
          <a:extLst>
            <a:ext uri="{FF2B5EF4-FFF2-40B4-BE49-F238E27FC236}">
              <a16:creationId xmlns:a16="http://schemas.microsoft.com/office/drawing/2014/main" id="{3203690A-773B-413D-8FBD-0FC18FAC43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92" name="CuadroTexto 591">
          <a:extLst>
            <a:ext uri="{FF2B5EF4-FFF2-40B4-BE49-F238E27FC236}">
              <a16:creationId xmlns:a16="http://schemas.microsoft.com/office/drawing/2014/main" id="{585138AB-6084-4A7E-A661-D6E45ECBBDE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93" name="CuadroTexto 592">
          <a:extLst>
            <a:ext uri="{FF2B5EF4-FFF2-40B4-BE49-F238E27FC236}">
              <a16:creationId xmlns:a16="http://schemas.microsoft.com/office/drawing/2014/main" id="{79DE7D43-0E68-4656-9DDD-69B031B4E8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94" name="CuadroTexto 593">
          <a:extLst>
            <a:ext uri="{FF2B5EF4-FFF2-40B4-BE49-F238E27FC236}">
              <a16:creationId xmlns:a16="http://schemas.microsoft.com/office/drawing/2014/main" id="{30B0839F-F7A1-485A-8294-F5F3DAC566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95" name="CuadroTexto 594">
          <a:extLst>
            <a:ext uri="{FF2B5EF4-FFF2-40B4-BE49-F238E27FC236}">
              <a16:creationId xmlns:a16="http://schemas.microsoft.com/office/drawing/2014/main" id="{E28A13F1-A5F0-44F3-9E74-9F631E93FC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596" name="CuadroTexto 595">
          <a:extLst>
            <a:ext uri="{FF2B5EF4-FFF2-40B4-BE49-F238E27FC236}">
              <a16:creationId xmlns:a16="http://schemas.microsoft.com/office/drawing/2014/main" id="{06D5586B-0D3F-490B-8298-23599D1D8F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97" name="CuadroTexto 596">
          <a:extLst>
            <a:ext uri="{FF2B5EF4-FFF2-40B4-BE49-F238E27FC236}">
              <a16:creationId xmlns:a16="http://schemas.microsoft.com/office/drawing/2014/main" id="{5435BB22-3B4F-49A0-BFCB-66129436E9F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98" name="CuadroTexto 597">
          <a:extLst>
            <a:ext uri="{FF2B5EF4-FFF2-40B4-BE49-F238E27FC236}">
              <a16:creationId xmlns:a16="http://schemas.microsoft.com/office/drawing/2014/main" id="{5BA88963-5F3B-4F58-A218-AB46D18DABF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599" name="CuadroTexto 598">
          <a:extLst>
            <a:ext uri="{FF2B5EF4-FFF2-40B4-BE49-F238E27FC236}">
              <a16:creationId xmlns:a16="http://schemas.microsoft.com/office/drawing/2014/main" id="{6192C5B9-3045-46E9-93C7-8540A9EB20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00" name="CuadroTexto 599">
          <a:extLst>
            <a:ext uri="{FF2B5EF4-FFF2-40B4-BE49-F238E27FC236}">
              <a16:creationId xmlns:a16="http://schemas.microsoft.com/office/drawing/2014/main" id="{D92419B6-F475-4788-8C95-9E414EDBC7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01" name="CuadroTexto 600">
          <a:extLst>
            <a:ext uri="{FF2B5EF4-FFF2-40B4-BE49-F238E27FC236}">
              <a16:creationId xmlns:a16="http://schemas.microsoft.com/office/drawing/2014/main" id="{09A75203-9892-4E09-BB92-0DFA47A84B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02" name="CuadroTexto 601">
          <a:extLst>
            <a:ext uri="{FF2B5EF4-FFF2-40B4-BE49-F238E27FC236}">
              <a16:creationId xmlns:a16="http://schemas.microsoft.com/office/drawing/2014/main" id="{4C4E79A2-29A2-438A-AD3F-8B480E4468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03" name="CuadroTexto 602">
          <a:extLst>
            <a:ext uri="{FF2B5EF4-FFF2-40B4-BE49-F238E27FC236}">
              <a16:creationId xmlns:a16="http://schemas.microsoft.com/office/drawing/2014/main" id="{0FA489D6-EABF-45E0-8F32-8E4FC217C2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04" name="CuadroTexto 603">
          <a:extLst>
            <a:ext uri="{FF2B5EF4-FFF2-40B4-BE49-F238E27FC236}">
              <a16:creationId xmlns:a16="http://schemas.microsoft.com/office/drawing/2014/main" id="{A6E425F1-3DD7-48A9-92F4-35A8970809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05" name="CuadroTexto 604">
          <a:extLst>
            <a:ext uri="{FF2B5EF4-FFF2-40B4-BE49-F238E27FC236}">
              <a16:creationId xmlns:a16="http://schemas.microsoft.com/office/drawing/2014/main" id="{91839B6C-92CC-40B5-8A1B-13D2793B25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06" name="CuadroTexto 605">
          <a:extLst>
            <a:ext uri="{FF2B5EF4-FFF2-40B4-BE49-F238E27FC236}">
              <a16:creationId xmlns:a16="http://schemas.microsoft.com/office/drawing/2014/main" id="{3A2056CD-FC31-4E79-9042-26004BC848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07" name="CuadroTexto 606">
          <a:extLst>
            <a:ext uri="{FF2B5EF4-FFF2-40B4-BE49-F238E27FC236}">
              <a16:creationId xmlns:a16="http://schemas.microsoft.com/office/drawing/2014/main" id="{3045FFEF-7B06-46FD-B28B-52344D37D9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08" name="CuadroTexto 607">
          <a:extLst>
            <a:ext uri="{FF2B5EF4-FFF2-40B4-BE49-F238E27FC236}">
              <a16:creationId xmlns:a16="http://schemas.microsoft.com/office/drawing/2014/main" id="{75D1F88F-2CB3-4A40-96AD-BFBC262F0A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09" name="CuadroTexto 608">
          <a:extLst>
            <a:ext uri="{FF2B5EF4-FFF2-40B4-BE49-F238E27FC236}">
              <a16:creationId xmlns:a16="http://schemas.microsoft.com/office/drawing/2014/main" id="{F1BBA37D-F394-4499-89F3-4D9188ADC0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10" name="CuadroTexto 609">
          <a:extLst>
            <a:ext uri="{FF2B5EF4-FFF2-40B4-BE49-F238E27FC236}">
              <a16:creationId xmlns:a16="http://schemas.microsoft.com/office/drawing/2014/main" id="{F1DDDE94-F342-46C4-A164-6C21FD6589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11" name="CuadroTexto 610">
          <a:extLst>
            <a:ext uri="{FF2B5EF4-FFF2-40B4-BE49-F238E27FC236}">
              <a16:creationId xmlns:a16="http://schemas.microsoft.com/office/drawing/2014/main" id="{E333C857-CB6C-4644-B965-47EF27A9CC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12" name="CuadroTexto 611">
          <a:extLst>
            <a:ext uri="{FF2B5EF4-FFF2-40B4-BE49-F238E27FC236}">
              <a16:creationId xmlns:a16="http://schemas.microsoft.com/office/drawing/2014/main" id="{B7189298-A4E6-49A0-93E4-CF7E98D7D0F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13" name="CuadroTexto 612">
          <a:extLst>
            <a:ext uri="{FF2B5EF4-FFF2-40B4-BE49-F238E27FC236}">
              <a16:creationId xmlns:a16="http://schemas.microsoft.com/office/drawing/2014/main" id="{7F8B0D78-92EA-4683-B7CD-DBCDFDD23C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14" name="CuadroTexto 613">
          <a:extLst>
            <a:ext uri="{FF2B5EF4-FFF2-40B4-BE49-F238E27FC236}">
              <a16:creationId xmlns:a16="http://schemas.microsoft.com/office/drawing/2014/main" id="{B1EA0A83-8D08-4D4E-A176-4638E86D80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15" name="CuadroTexto 614">
          <a:extLst>
            <a:ext uri="{FF2B5EF4-FFF2-40B4-BE49-F238E27FC236}">
              <a16:creationId xmlns:a16="http://schemas.microsoft.com/office/drawing/2014/main" id="{40EEE201-088E-414D-B76D-EFE40907E8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16" name="CuadroTexto 615">
          <a:extLst>
            <a:ext uri="{FF2B5EF4-FFF2-40B4-BE49-F238E27FC236}">
              <a16:creationId xmlns:a16="http://schemas.microsoft.com/office/drawing/2014/main" id="{F8F3900C-8A9C-4D6F-B963-BD95D423CA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17" name="CuadroTexto 616">
          <a:extLst>
            <a:ext uri="{FF2B5EF4-FFF2-40B4-BE49-F238E27FC236}">
              <a16:creationId xmlns:a16="http://schemas.microsoft.com/office/drawing/2014/main" id="{493366BC-F8EE-402C-9C53-3A7F794B3E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18" name="CuadroTexto 617">
          <a:extLst>
            <a:ext uri="{FF2B5EF4-FFF2-40B4-BE49-F238E27FC236}">
              <a16:creationId xmlns:a16="http://schemas.microsoft.com/office/drawing/2014/main" id="{28DB32EE-DB98-4057-8F69-FB22C0B5AD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19" name="CuadroTexto 618">
          <a:extLst>
            <a:ext uri="{FF2B5EF4-FFF2-40B4-BE49-F238E27FC236}">
              <a16:creationId xmlns:a16="http://schemas.microsoft.com/office/drawing/2014/main" id="{52F6BBF2-6529-48E7-9DBE-BEBBA97EA0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20" name="CuadroTexto 619">
          <a:extLst>
            <a:ext uri="{FF2B5EF4-FFF2-40B4-BE49-F238E27FC236}">
              <a16:creationId xmlns:a16="http://schemas.microsoft.com/office/drawing/2014/main" id="{154F1314-A1E4-49B1-8474-5C23B0E969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21" name="CuadroTexto 620">
          <a:extLst>
            <a:ext uri="{FF2B5EF4-FFF2-40B4-BE49-F238E27FC236}">
              <a16:creationId xmlns:a16="http://schemas.microsoft.com/office/drawing/2014/main" id="{87FE6F8B-93BF-428C-B4E9-FFA58203710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22" name="CuadroTexto 621">
          <a:extLst>
            <a:ext uri="{FF2B5EF4-FFF2-40B4-BE49-F238E27FC236}">
              <a16:creationId xmlns:a16="http://schemas.microsoft.com/office/drawing/2014/main" id="{37C9956A-808D-427B-8E8E-978F4C5A12F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23" name="CuadroTexto 622">
          <a:extLst>
            <a:ext uri="{FF2B5EF4-FFF2-40B4-BE49-F238E27FC236}">
              <a16:creationId xmlns:a16="http://schemas.microsoft.com/office/drawing/2014/main" id="{5ED7E607-E534-45DC-8EBC-DDEB87D701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24" name="CuadroTexto 623">
          <a:extLst>
            <a:ext uri="{FF2B5EF4-FFF2-40B4-BE49-F238E27FC236}">
              <a16:creationId xmlns:a16="http://schemas.microsoft.com/office/drawing/2014/main" id="{8168B4CC-2516-4188-9D94-2BBCC1DEEA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25" name="CuadroTexto 624">
          <a:extLst>
            <a:ext uri="{FF2B5EF4-FFF2-40B4-BE49-F238E27FC236}">
              <a16:creationId xmlns:a16="http://schemas.microsoft.com/office/drawing/2014/main" id="{FDA25870-6F76-47F8-9155-D0D86ECA306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26" name="CuadroTexto 625">
          <a:extLst>
            <a:ext uri="{FF2B5EF4-FFF2-40B4-BE49-F238E27FC236}">
              <a16:creationId xmlns:a16="http://schemas.microsoft.com/office/drawing/2014/main" id="{2BE74D33-609C-4043-9E8A-FFED5C4311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27" name="CuadroTexto 626">
          <a:extLst>
            <a:ext uri="{FF2B5EF4-FFF2-40B4-BE49-F238E27FC236}">
              <a16:creationId xmlns:a16="http://schemas.microsoft.com/office/drawing/2014/main" id="{6702191E-4857-49C9-9F0F-035EEFD1325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28" name="CuadroTexto 627">
          <a:extLst>
            <a:ext uri="{FF2B5EF4-FFF2-40B4-BE49-F238E27FC236}">
              <a16:creationId xmlns:a16="http://schemas.microsoft.com/office/drawing/2014/main" id="{F34888A5-7E1A-4965-B50F-586A87656F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29" name="CuadroTexto 628">
          <a:extLst>
            <a:ext uri="{FF2B5EF4-FFF2-40B4-BE49-F238E27FC236}">
              <a16:creationId xmlns:a16="http://schemas.microsoft.com/office/drawing/2014/main" id="{41CA01FA-8559-4126-B79F-6D2BB2509AC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30" name="CuadroTexto 629">
          <a:extLst>
            <a:ext uri="{FF2B5EF4-FFF2-40B4-BE49-F238E27FC236}">
              <a16:creationId xmlns:a16="http://schemas.microsoft.com/office/drawing/2014/main" id="{0D0B8021-96EE-44B9-831E-2D54327ED1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31" name="CuadroTexto 630">
          <a:extLst>
            <a:ext uri="{FF2B5EF4-FFF2-40B4-BE49-F238E27FC236}">
              <a16:creationId xmlns:a16="http://schemas.microsoft.com/office/drawing/2014/main" id="{18F06766-778D-478A-A867-360079DBFE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32" name="CuadroTexto 631">
          <a:extLst>
            <a:ext uri="{FF2B5EF4-FFF2-40B4-BE49-F238E27FC236}">
              <a16:creationId xmlns:a16="http://schemas.microsoft.com/office/drawing/2014/main" id="{0F2F1043-AFBC-40BC-A009-A96BB3FA1C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33" name="CuadroTexto 632">
          <a:extLst>
            <a:ext uri="{FF2B5EF4-FFF2-40B4-BE49-F238E27FC236}">
              <a16:creationId xmlns:a16="http://schemas.microsoft.com/office/drawing/2014/main" id="{94958083-114C-4F79-9DDC-10E3DFF9C5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34" name="CuadroTexto 633">
          <a:extLst>
            <a:ext uri="{FF2B5EF4-FFF2-40B4-BE49-F238E27FC236}">
              <a16:creationId xmlns:a16="http://schemas.microsoft.com/office/drawing/2014/main" id="{93348706-ECCA-4F08-9042-86BC99ED00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35" name="CuadroTexto 634">
          <a:extLst>
            <a:ext uri="{FF2B5EF4-FFF2-40B4-BE49-F238E27FC236}">
              <a16:creationId xmlns:a16="http://schemas.microsoft.com/office/drawing/2014/main" id="{3B62FC52-6E4D-4F06-94CA-855BCAE9C2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36" name="CuadroTexto 635">
          <a:extLst>
            <a:ext uri="{FF2B5EF4-FFF2-40B4-BE49-F238E27FC236}">
              <a16:creationId xmlns:a16="http://schemas.microsoft.com/office/drawing/2014/main" id="{E37E9C9B-882F-40B8-8556-BD87B4845B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37" name="CuadroTexto 636">
          <a:extLst>
            <a:ext uri="{FF2B5EF4-FFF2-40B4-BE49-F238E27FC236}">
              <a16:creationId xmlns:a16="http://schemas.microsoft.com/office/drawing/2014/main" id="{BD909A0F-754C-4D6D-B451-1B6F37CB74C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38" name="CuadroTexto 637">
          <a:extLst>
            <a:ext uri="{FF2B5EF4-FFF2-40B4-BE49-F238E27FC236}">
              <a16:creationId xmlns:a16="http://schemas.microsoft.com/office/drawing/2014/main" id="{50362787-4A05-4AC7-B308-735033B468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39" name="CuadroTexto 638">
          <a:extLst>
            <a:ext uri="{FF2B5EF4-FFF2-40B4-BE49-F238E27FC236}">
              <a16:creationId xmlns:a16="http://schemas.microsoft.com/office/drawing/2014/main" id="{7F2B0367-2BDF-443C-B902-57715C0EB73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40" name="CuadroTexto 639">
          <a:extLst>
            <a:ext uri="{FF2B5EF4-FFF2-40B4-BE49-F238E27FC236}">
              <a16:creationId xmlns:a16="http://schemas.microsoft.com/office/drawing/2014/main" id="{A67455BC-A567-46ED-9F68-35AE48C5A1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41" name="CuadroTexto 640">
          <a:extLst>
            <a:ext uri="{FF2B5EF4-FFF2-40B4-BE49-F238E27FC236}">
              <a16:creationId xmlns:a16="http://schemas.microsoft.com/office/drawing/2014/main" id="{368B9557-C97D-4BC6-ABB4-2281FF5C43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42" name="CuadroTexto 641">
          <a:extLst>
            <a:ext uri="{FF2B5EF4-FFF2-40B4-BE49-F238E27FC236}">
              <a16:creationId xmlns:a16="http://schemas.microsoft.com/office/drawing/2014/main" id="{61CE1C05-4935-4CC8-9C2E-06F4F46032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43" name="CuadroTexto 642">
          <a:extLst>
            <a:ext uri="{FF2B5EF4-FFF2-40B4-BE49-F238E27FC236}">
              <a16:creationId xmlns:a16="http://schemas.microsoft.com/office/drawing/2014/main" id="{DD24D217-4DCC-474D-90B9-5653AB9A07D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44" name="CuadroTexto 643">
          <a:extLst>
            <a:ext uri="{FF2B5EF4-FFF2-40B4-BE49-F238E27FC236}">
              <a16:creationId xmlns:a16="http://schemas.microsoft.com/office/drawing/2014/main" id="{1B02240B-5F2F-42D0-A508-3E171DB9ED5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45" name="CuadroTexto 644">
          <a:extLst>
            <a:ext uri="{FF2B5EF4-FFF2-40B4-BE49-F238E27FC236}">
              <a16:creationId xmlns:a16="http://schemas.microsoft.com/office/drawing/2014/main" id="{56E97239-B604-4F1D-A177-437FDEB45F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46" name="CuadroTexto 645">
          <a:extLst>
            <a:ext uri="{FF2B5EF4-FFF2-40B4-BE49-F238E27FC236}">
              <a16:creationId xmlns:a16="http://schemas.microsoft.com/office/drawing/2014/main" id="{0A054452-8B0F-48C3-897B-4AF747DF72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47" name="CuadroTexto 646">
          <a:extLst>
            <a:ext uri="{FF2B5EF4-FFF2-40B4-BE49-F238E27FC236}">
              <a16:creationId xmlns:a16="http://schemas.microsoft.com/office/drawing/2014/main" id="{78A2D688-8D00-4847-9186-91066C3126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48" name="CuadroTexto 647">
          <a:extLst>
            <a:ext uri="{FF2B5EF4-FFF2-40B4-BE49-F238E27FC236}">
              <a16:creationId xmlns:a16="http://schemas.microsoft.com/office/drawing/2014/main" id="{C58673B5-8219-442B-AD5A-AC05D7D60B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49" name="CuadroTexto 648">
          <a:extLst>
            <a:ext uri="{FF2B5EF4-FFF2-40B4-BE49-F238E27FC236}">
              <a16:creationId xmlns:a16="http://schemas.microsoft.com/office/drawing/2014/main" id="{550F497A-361D-4E7A-A14E-6E021A1632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50" name="CuadroTexto 649">
          <a:extLst>
            <a:ext uri="{FF2B5EF4-FFF2-40B4-BE49-F238E27FC236}">
              <a16:creationId xmlns:a16="http://schemas.microsoft.com/office/drawing/2014/main" id="{AF7A88F0-4A17-4D60-B3D0-758C49DF4D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51" name="CuadroTexto 650">
          <a:extLst>
            <a:ext uri="{FF2B5EF4-FFF2-40B4-BE49-F238E27FC236}">
              <a16:creationId xmlns:a16="http://schemas.microsoft.com/office/drawing/2014/main" id="{8BC98A12-EA3F-4CF7-8AE7-1DE0B50A17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52" name="CuadroTexto 651">
          <a:extLst>
            <a:ext uri="{FF2B5EF4-FFF2-40B4-BE49-F238E27FC236}">
              <a16:creationId xmlns:a16="http://schemas.microsoft.com/office/drawing/2014/main" id="{2B2BAFFF-C052-4E32-AA10-741A9685877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53" name="CuadroTexto 652">
          <a:extLst>
            <a:ext uri="{FF2B5EF4-FFF2-40B4-BE49-F238E27FC236}">
              <a16:creationId xmlns:a16="http://schemas.microsoft.com/office/drawing/2014/main" id="{48B4ED7C-E0E1-469E-B1F2-8B475407B8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54" name="CuadroTexto 653">
          <a:extLst>
            <a:ext uri="{FF2B5EF4-FFF2-40B4-BE49-F238E27FC236}">
              <a16:creationId xmlns:a16="http://schemas.microsoft.com/office/drawing/2014/main" id="{7F42058A-7C93-40A4-B196-4ED0FCD48E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55" name="CuadroTexto 654">
          <a:extLst>
            <a:ext uri="{FF2B5EF4-FFF2-40B4-BE49-F238E27FC236}">
              <a16:creationId xmlns:a16="http://schemas.microsoft.com/office/drawing/2014/main" id="{2FF455AA-54C3-424A-A420-FDD6D2A158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56" name="CuadroTexto 655">
          <a:extLst>
            <a:ext uri="{FF2B5EF4-FFF2-40B4-BE49-F238E27FC236}">
              <a16:creationId xmlns:a16="http://schemas.microsoft.com/office/drawing/2014/main" id="{49915439-784E-4676-99E0-4D48A5CDD81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57" name="CuadroTexto 656">
          <a:extLst>
            <a:ext uri="{FF2B5EF4-FFF2-40B4-BE49-F238E27FC236}">
              <a16:creationId xmlns:a16="http://schemas.microsoft.com/office/drawing/2014/main" id="{8DFFAB48-C603-46AE-AD06-D600687D27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58" name="CuadroTexto 657">
          <a:extLst>
            <a:ext uri="{FF2B5EF4-FFF2-40B4-BE49-F238E27FC236}">
              <a16:creationId xmlns:a16="http://schemas.microsoft.com/office/drawing/2014/main" id="{1F2F5201-8707-45A8-ACE6-42B6288A9C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59" name="CuadroTexto 658">
          <a:extLst>
            <a:ext uri="{FF2B5EF4-FFF2-40B4-BE49-F238E27FC236}">
              <a16:creationId xmlns:a16="http://schemas.microsoft.com/office/drawing/2014/main" id="{067DAF10-4667-4C93-AA8A-92E05AC315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60" name="CuadroTexto 659">
          <a:extLst>
            <a:ext uri="{FF2B5EF4-FFF2-40B4-BE49-F238E27FC236}">
              <a16:creationId xmlns:a16="http://schemas.microsoft.com/office/drawing/2014/main" id="{2ACE3CF5-B075-412B-A904-F26D19B706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61" name="CuadroTexto 660">
          <a:extLst>
            <a:ext uri="{FF2B5EF4-FFF2-40B4-BE49-F238E27FC236}">
              <a16:creationId xmlns:a16="http://schemas.microsoft.com/office/drawing/2014/main" id="{115530E0-9CA7-44CE-92AE-8522B3A3D49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62" name="CuadroTexto 661">
          <a:extLst>
            <a:ext uri="{FF2B5EF4-FFF2-40B4-BE49-F238E27FC236}">
              <a16:creationId xmlns:a16="http://schemas.microsoft.com/office/drawing/2014/main" id="{65060203-019A-4410-BE28-2D52C32A809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63" name="CuadroTexto 662">
          <a:extLst>
            <a:ext uri="{FF2B5EF4-FFF2-40B4-BE49-F238E27FC236}">
              <a16:creationId xmlns:a16="http://schemas.microsoft.com/office/drawing/2014/main" id="{E91D21E2-92BF-4BAB-969A-60E8ED95297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64" name="CuadroTexto 663">
          <a:extLst>
            <a:ext uri="{FF2B5EF4-FFF2-40B4-BE49-F238E27FC236}">
              <a16:creationId xmlns:a16="http://schemas.microsoft.com/office/drawing/2014/main" id="{7B03C1DE-A7E5-4D1A-852A-962BE39475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65" name="CuadroTexto 664">
          <a:extLst>
            <a:ext uri="{FF2B5EF4-FFF2-40B4-BE49-F238E27FC236}">
              <a16:creationId xmlns:a16="http://schemas.microsoft.com/office/drawing/2014/main" id="{E4188BC7-AAE1-43F8-BE04-66AD54323E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66" name="CuadroTexto 665">
          <a:extLst>
            <a:ext uri="{FF2B5EF4-FFF2-40B4-BE49-F238E27FC236}">
              <a16:creationId xmlns:a16="http://schemas.microsoft.com/office/drawing/2014/main" id="{B2AC5A7C-39B3-4B76-80B9-01B0D8E968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67" name="CuadroTexto 666">
          <a:extLst>
            <a:ext uri="{FF2B5EF4-FFF2-40B4-BE49-F238E27FC236}">
              <a16:creationId xmlns:a16="http://schemas.microsoft.com/office/drawing/2014/main" id="{75E432E3-915C-479A-BDDB-4214A9D5D2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68" name="CuadroTexto 667">
          <a:extLst>
            <a:ext uri="{FF2B5EF4-FFF2-40B4-BE49-F238E27FC236}">
              <a16:creationId xmlns:a16="http://schemas.microsoft.com/office/drawing/2014/main" id="{28C8726E-6B8E-489E-9ED2-62CABCEAF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69" name="CuadroTexto 668">
          <a:extLst>
            <a:ext uri="{FF2B5EF4-FFF2-40B4-BE49-F238E27FC236}">
              <a16:creationId xmlns:a16="http://schemas.microsoft.com/office/drawing/2014/main" id="{32AD265A-5CDF-40B0-AFEE-4280EB2005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70" name="CuadroTexto 669">
          <a:extLst>
            <a:ext uri="{FF2B5EF4-FFF2-40B4-BE49-F238E27FC236}">
              <a16:creationId xmlns:a16="http://schemas.microsoft.com/office/drawing/2014/main" id="{D1BD8D18-AE9E-4F9C-9531-BB390CCFE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71" name="CuadroTexto 670">
          <a:extLst>
            <a:ext uri="{FF2B5EF4-FFF2-40B4-BE49-F238E27FC236}">
              <a16:creationId xmlns:a16="http://schemas.microsoft.com/office/drawing/2014/main" id="{1B272F4E-9288-42A8-8116-1321D74563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72" name="CuadroTexto 671">
          <a:extLst>
            <a:ext uri="{FF2B5EF4-FFF2-40B4-BE49-F238E27FC236}">
              <a16:creationId xmlns:a16="http://schemas.microsoft.com/office/drawing/2014/main" id="{813A8C81-580F-4FCB-AE0D-1FCB069EA9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73" name="CuadroTexto 672">
          <a:extLst>
            <a:ext uri="{FF2B5EF4-FFF2-40B4-BE49-F238E27FC236}">
              <a16:creationId xmlns:a16="http://schemas.microsoft.com/office/drawing/2014/main" id="{01E677B4-5EC4-442E-9C9C-8B90192332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74" name="CuadroTexto 673">
          <a:extLst>
            <a:ext uri="{FF2B5EF4-FFF2-40B4-BE49-F238E27FC236}">
              <a16:creationId xmlns:a16="http://schemas.microsoft.com/office/drawing/2014/main" id="{88D1D9A4-D6EA-485F-B3A2-E80FFD8C93E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75" name="CuadroTexto 674">
          <a:extLst>
            <a:ext uri="{FF2B5EF4-FFF2-40B4-BE49-F238E27FC236}">
              <a16:creationId xmlns:a16="http://schemas.microsoft.com/office/drawing/2014/main" id="{22CC9B8B-656D-4B0F-937C-844F5253F3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76" name="CuadroTexto 675">
          <a:extLst>
            <a:ext uri="{FF2B5EF4-FFF2-40B4-BE49-F238E27FC236}">
              <a16:creationId xmlns:a16="http://schemas.microsoft.com/office/drawing/2014/main" id="{4A964230-5347-44AB-84D9-0D79E870E5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77" name="CuadroTexto 676">
          <a:extLst>
            <a:ext uri="{FF2B5EF4-FFF2-40B4-BE49-F238E27FC236}">
              <a16:creationId xmlns:a16="http://schemas.microsoft.com/office/drawing/2014/main" id="{CCB20DE9-6FB0-4485-99CD-573E176ABDF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78" name="CuadroTexto 677">
          <a:extLst>
            <a:ext uri="{FF2B5EF4-FFF2-40B4-BE49-F238E27FC236}">
              <a16:creationId xmlns:a16="http://schemas.microsoft.com/office/drawing/2014/main" id="{BB52753D-CA42-4266-A2EA-01DE6B719E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79" name="CuadroTexto 678">
          <a:extLst>
            <a:ext uri="{FF2B5EF4-FFF2-40B4-BE49-F238E27FC236}">
              <a16:creationId xmlns:a16="http://schemas.microsoft.com/office/drawing/2014/main" id="{6FD49B61-21EE-45CC-8081-1CDC88072D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80" name="CuadroTexto 679">
          <a:extLst>
            <a:ext uri="{FF2B5EF4-FFF2-40B4-BE49-F238E27FC236}">
              <a16:creationId xmlns:a16="http://schemas.microsoft.com/office/drawing/2014/main" id="{A469E416-46BE-4E40-AF96-6878B20D1B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81" name="CuadroTexto 680">
          <a:extLst>
            <a:ext uri="{FF2B5EF4-FFF2-40B4-BE49-F238E27FC236}">
              <a16:creationId xmlns:a16="http://schemas.microsoft.com/office/drawing/2014/main" id="{4DE6D926-298C-4D43-9D13-2F9197A35D4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82" name="CuadroTexto 681">
          <a:extLst>
            <a:ext uri="{FF2B5EF4-FFF2-40B4-BE49-F238E27FC236}">
              <a16:creationId xmlns:a16="http://schemas.microsoft.com/office/drawing/2014/main" id="{495D99BA-17C6-4C66-9A9B-9AF3BA5327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83" name="CuadroTexto 682">
          <a:extLst>
            <a:ext uri="{FF2B5EF4-FFF2-40B4-BE49-F238E27FC236}">
              <a16:creationId xmlns:a16="http://schemas.microsoft.com/office/drawing/2014/main" id="{A56E92D1-C67A-4A82-84BD-16757DA608C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84" name="CuadroTexto 683">
          <a:extLst>
            <a:ext uri="{FF2B5EF4-FFF2-40B4-BE49-F238E27FC236}">
              <a16:creationId xmlns:a16="http://schemas.microsoft.com/office/drawing/2014/main" id="{6E6ACD92-9AB8-4CB1-B4F1-77633A43A4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85" name="CuadroTexto 684">
          <a:extLst>
            <a:ext uri="{FF2B5EF4-FFF2-40B4-BE49-F238E27FC236}">
              <a16:creationId xmlns:a16="http://schemas.microsoft.com/office/drawing/2014/main" id="{8A2C3660-90C1-44BF-A39C-BA4E029E57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86" name="CuadroTexto 685">
          <a:extLst>
            <a:ext uri="{FF2B5EF4-FFF2-40B4-BE49-F238E27FC236}">
              <a16:creationId xmlns:a16="http://schemas.microsoft.com/office/drawing/2014/main" id="{E58F95A7-560B-42E3-A94C-7703072DED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87" name="CuadroTexto 686">
          <a:extLst>
            <a:ext uri="{FF2B5EF4-FFF2-40B4-BE49-F238E27FC236}">
              <a16:creationId xmlns:a16="http://schemas.microsoft.com/office/drawing/2014/main" id="{94C60392-71A0-4601-8297-8E3CAC27100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88" name="CuadroTexto 687">
          <a:extLst>
            <a:ext uri="{FF2B5EF4-FFF2-40B4-BE49-F238E27FC236}">
              <a16:creationId xmlns:a16="http://schemas.microsoft.com/office/drawing/2014/main" id="{C601ABAE-C16B-4014-BE6F-971DC784F64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89" name="CuadroTexto 688">
          <a:extLst>
            <a:ext uri="{FF2B5EF4-FFF2-40B4-BE49-F238E27FC236}">
              <a16:creationId xmlns:a16="http://schemas.microsoft.com/office/drawing/2014/main" id="{2A230BED-4561-4C74-B825-86860E5B8FB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90" name="CuadroTexto 689">
          <a:extLst>
            <a:ext uri="{FF2B5EF4-FFF2-40B4-BE49-F238E27FC236}">
              <a16:creationId xmlns:a16="http://schemas.microsoft.com/office/drawing/2014/main" id="{06405BAD-B69B-4585-BADE-8B11BE9B0D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91" name="CuadroTexto 690">
          <a:extLst>
            <a:ext uri="{FF2B5EF4-FFF2-40B4-BE49-F238E27FC236}">
              <a16:creationId xmlns:a16="http://schemas.microsoft.com/office/drawing/2014/main" id="{58632B51-C2C7-4B17-AD7B-3A7077FF28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92" name="CuadroTexto 691">
          <a:extLst>
            <a:ext uri="{FF2B5EF4-FFF2-40B4-BE49-F238E27FC236}">
              <a16:creationId xmlns:a16="http://schemas.microsoft.com/office/drawing/2014/main" id="{655EAFD6-E68B-462C-9196-92FD65ECCAF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93" name="CuadroTexto 692">
          <a:extLst>
            <a:ext uri="{FF2B5EF4-FFF2-40B4-BE49-F238E27FC236}">
              <a16:creationId xmlns:a16="http://schemas.microsoft.com/office/drawing/2014/main" id="{EF2289BD-FF31-4C77-ADC4-D3B2C12006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94" name="CuadroTexto 693">
          <a:extLst>
            <a:ext uri="{FF2B5EF4-FFF2-40B4-BE49-F238E27FC236}">
              <a16:creationId xmlns:a16="http://schemas.microsoft.com/office/drawing/2014/main" id="{B4BABEF9-8447-4DF8-A330-E9CBE924779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95" name="CuadroTexto 694">
          <a:extLst>
            <a:ext uri="{FF2B5EF4-FFF2-40B4-BE49-F238E27FC236}">
              <a16:creationId xmlns:a16="http://schemas.microsoft.com/office/drawing/2014/main" id="{5A73A0BE-4D1C-40BD-B296-92F1A8DAFAE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96" name="CuadroTexto 695">
          <a:extLst>
            <a:ext uri="{FF2B5EF4-FFF2-40B4-BE49-F238E27FC236}">
              <a16:creationId xmlns:a16="http://schemas.microsoft.com/office/drawing/2014/main" id="{0C3AD9C7-4550-442F-8007-1168E844ABE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97" name="CuadroTexto 696">
          <a:extLst>
            <a:ext uri="{FF2B5EF4-FFF2-40B4-BE49-F238E27FC236}">
              <a16:creationId xmlns:a16="http://schemas.microsoft.com/office/drawing/2014/main" id="{C8E8F8B6-7892-4AC9-8673-1A53FB73B5B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698" name="CuadroTexto 697">
          <a:extLst>
            <a:ext uri="{FF2B5EF4-FFF2-40B4-BE49-F238E27FC236}">
              <a16:creationId xmlns:a16="http://schemas.microsoft.com/office/drawing/2014/main" id="{246A9BD5-11A8-4A4E-8653-B169EB5C1BD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699" name="CuadroTexto 698">
          <a:extLst>
            <a:ext uri="{FF2B5EF4-FFF2-40B4-BE49-F238E27FC236}">
              <a16:creationId xmlns:a16="http://schemas.microsoft.com/office/drawing/2014/main" id="{9314D827-104F-4375-8A30-5F568B4EBF3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00" name="CuadroTexto 699">
          <a:extLst>
            <a:ext uri="{FF2B5EF4-FFF2-40B4-BE49-F238E27FC236}">
              <a16:creationId xmlns:a16="http://schemas.microsoft.com/office/drawing/2014/main" id="{CE8DC114-AAF5-4EA1-85A2-DF6FA708584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01" name="CuadroTexto 700">
          <a:extLst>
            <a:ext uri="{FF2B5EF4-FFF2-40B4-BE49-F238E27FC236}">
              <a16:creationId xmlns:a16="http://schemas.microsoft.com/office/drawing/2014/main" id="{F380B07E-18DD-4095-BE12-3E012DDAC3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02" name="CuadroTexto 701">
          <a:extLst>
            <a:ext uri="{FF2B5EF4-FFF2-40B4-BE49-F238E27FC236}">
              <a16:creationId xmlns:a16="http://schemas.microsoft.com/office/drawing/2014/main" id="{32AC775D-96CF-4B7D-9EC8-FE32B8F382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03" name="CuadroTexto 702">
          <a:extLst>
            <a:ext uri="{FF2B5EF4-FFF2-40B4-BE49-F238E27FC236}">
              <a16:creationId xmlns:a16="http://schemas.microsoft.com/office/drawing/2014/main" id="{224BD71E-B930-4615-B827-BCAF10EC5CD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04" name="CuadroTexto 703">
          <a:extLst>
            <a:ext uri="{FF2B5EF4-FFF2-40B4-BE49-F238E27FC236}">
              <a16:creationId xmlns:a16="http://schemas.microsoft.com/office/drawing/2014/main" id="{C126A5FD-31F8-4548-B68E-2C57641D50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05" name="CuadroTexto 704">
          <a:extLst>
            <a:ext uri="{FF2B5EF4-FFF2-40B4-BE49-F238E27FC236}">
              <a16:creationId xmlns:a16="http://schemas.microsoft.com/office/drawing/2014/main" id="{664EA3D3-3B74-4A8A-9503-14CE28F39F3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06" name="CuadroTexto 705">
          <a:extLst>
            <a:ext uri="{FF2B5EF4-FFF2-40B4-BE49-F238E27FC236}">
              <a16:creationId xmlns:a16="http://schemas.microsoft.com/office/drawing/2014/main" id="{740E08C5-4798-4AEC-A61E-2CFE9ACC24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07" name="CuadroTexto 706">
          <a:extLst>
            <a:ext uri="{FF2B5EF4-FFF2-40B4-BE49-F238E27FC236}">
              <a16:creationId xmlns:a16="http://schemas.microsoft.com/office/drawing/2014/main" id="{D8A5EF3A-3DCE-4E12-AD80-3FA555C0165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08" name="CuadroTexto 707">
          <a:extLst>
            <a:ext uri="{FF2B5EF4-FFF2-40B4-BE49-F238E27FC236}">
              <a16:creationId xmlns:a16="http://schemas.microsoft.com/office/drawing/2014/main" id="{5EFB1623-CDB7-4E56-A370-B3BA94C74B6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09" name="CuadroTexto 708">
          <a:extLst>
            <a:ext uri="{FF2B5EF4-FFF2-40B4-BE49-F238E27FC236}">
              <a16:creationId xmlns:a16="http://schemas.microsoft.com/office/drawing/2014/main" id="{0B715881-2C43-402C-BD91-A9BE2941572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10" name="CuadroTexto 709">
          <a:extLst>
            <a:ext uri="{FF2B5EF4-FFF2-40B4-BE49-F238E27FC236}">
              <a16:creationId xmlns:a16="http://schemas.microsoft.com/office/drawing/2014/main" id="{4EE173E2-12BD-4DF9-BB7C-B46B4AF7FF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11" name="CuadroTexto 710">
          <a:extLst>
            <a:ext uri="{FF2B5EF4-FFF2-40B4-BE49-F238E27FC236}">
              <a16:creationId xmlns:a16="http://schemas.microsoft.com/office/drawing/2014/main" id="{BA0DB891-74D4-4572-94F7-AD7FB95DDC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12" name="CuadroTexto 711">
          <a:extLst>
            <a:ext uri="{FF2B5EF4-FFF2-40B4-BE49-F238E27FC236}">
              <a16:creationId xmlns:a16="http://schemas.microsoft.com/office/drawing/2014/main" id="{AA479254-AFE9-450D-B235-1C19D497CA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13" name="CuadroTexto 712">
          <a:extLst>
            <a:ext uri="{FF2B5EF4-FFF2-40B4-BE49-F238E27FC236}">
              <a16:creationId xmlns:a16="http://schemas.microsoft.com/office/drawing/2014/main" id="{0314D1CC-CAB3-44C4-B85F-D93C1697DC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14" name="CuadroTexto 713">
          <a:extLst>
            <a:ext uri="{FF2B5EF4-FFF2-40B4-BE49-F238E27FC236}">
              <a16:creationId xmlns:a16="http://schemas.microsoft.com/office/drawing/2014/main" id="{02C6224B-A0EC-4940-80E3-E72FF40708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15" name="CuadroTexto 714">
          <a:extLst>
            <a:ext uri="{FF2B5EF4-FFF2-40B4-BE49-F238E27FC236}">
              <a16:creationId xmlns:a16="http://schemas.microsoft.com/office/drawing/2014/main" id="{C96DDEA8-1E0D-4D26-8118-432E8BD1F10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16" name="CuadroTexto 715">
          <a:extLst>
            <a:ext uri="{FF2B5EF4-FFF2-40B4-BE49-F238E27FC236}">
              <a16:creationId xmlns:a16="http://schemas.microsoft.com/office/drawing/2014/main" id="{C7E82CBF-1973-4F5A-8522-22C1E66D3A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17" name="CuadroTexto 716">
          <a:extLst>
            <a:ext uri="{FF2B5EF4-FFF2-40B4-BE49-F238E27FC236}">
              <a16:creationId xmlns:a16="http://schemas.microsoft.com/office/drawing/2014/main" id="{E7960EFF-79BD-4480-86DF-1E35ABB272F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18" name="CuadroTexto 717">
          <a:extLst>
            <a:ext uri="{FF2B5EF4-FFF2-40B4-BE49-F238E27FC236}">
              <a16:creationId xmlns:a16="http://schemas.microsoft.com/office/drawing/2014/main" id="{8EC2D3BF-FACE-429F-9C4A-220FACD0BB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19" name="CuadroTexto 718">
          <a:extLst>
            <a:ext uri="{FF2B5EF4-FFF2-40B4-BE49-F238E27FC236}">
              <a16:creationId xmlns:a16="http://schemas.microsoft.com/office/drawing/2014/main" id="{3B8C039F-F837-4309-B8EC-77BAAE5929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20" name="CuadroTexto 719">
          <a:extLst>
            <a:ext uri="{FF2B5EF4-FFF2-40B4-BE49-F238E27FC236}">
              <a16:creationId xmlns:a16="http://schemas.microsoft.com/office/drawing/2014/main" id="{D7D95191-6659-43E5-92E5-016AC4CCB9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21" name="CuadroTexto 720">
          <a:extLst>
            <a:ext uri="{FF2B5EF4-FFF2-40B4-BE49-F238E27FC236}">
              <a16:creationId xmlns:a16="http://schemas.microsoft.com/office/drawing/2014/main" id="{BB64DBC6-6CDE-4409-A190-17BE8F10B58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22" name="CuadroTexto 721">
          <a:extLst>
            <a:ext uri="{FF2B5EF4-FFF2-40B4-BE49-F238E27FC236}">
              <a16:creationId xmlns:a16="http://schemas.microsoft.com/office/drawing/2014/main" id="{CE56F4CA-45DB-4BCD-B72A-DFF6C6F53A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23" name="CuadroTexto 722">
          <a:extLst>
            <a:ext uri="{FF2B5EF4-FFF2-40B4-BE49-F238E27FC236}">
              <a16:creationId xmlns:a16="http://schemas.microsoft.com/office/drawing/2014/main" id="{DC3AEEDD-A7B4-4A7F-BF23-FB48DD796E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24" name="CuadroTexto 723">
          <a:extLst>
            <a:ext uri="{FF2B5EF4-FFF2-40B4-BE49-F238E27FC236}">
              <a16:creationId xmlns:a16="http://schemas.microsoft.com/office/drawing/2014/main" id="{2880D9DE-C323-4AD4-B81A-523C87C229E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25" name="CuadroTexto 724">
          <a:extLst>
            <a:ext uri="{FF2B5EF4-FFF2-40B4-BE49-F238E27FC236}">
              <a16:creationId xmlns:a16="http://schemas.microsoft.com/office/drawing/2014/main" id="{872E22E6-16CF-4A0D-8CC0-C5DC391DF6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26" name="CuadroTexto 725">
          <a:extLst>
            <a:ext uri="{FF2B5EF4-FFF2-40B4-BE49-F238E27FC236}">
              <a16:creationId xmlns:a16="http://schemas.microsoft.com/office/drawing/2014/main" id="{EB47A320-E109-45F0-BD99-028FE36EF8D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27" name="CuadroTexto 726">
          <a:extLst>
            <a:ext uri="{FF2B5EF4-FFF2-40B4-BE49-F238E27FC236}">
              <a16:creationId xmlns:a16="http://schemas.microsoft.com/office/drawing/2014/main" id="{CC2247CA-6CF2-410D-BF36-1C2296D49C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28" name="CuadroTexto 727">
          <a:extLst>
            <a:ext uri="{FF2B5EF4-FFF2-40B4-BE49-F238E27FC236}">
              <a16:creationId xmlns:a16="http://schemas.microsoft.com/office/drawing/2014/main" id="{D838E264-613D-49D4-8C09-6B58593774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29" name="CuadroTexto 728">
          <a:extLst>
            <a:ext uri="{FF2B5EF4-FFF2-40B4-BE49-F238E27FC236}">
              <a16:creationId xmlns:a16="http://schemas.microsoft.com/office/drawing/2014/main" id="{8903FA51-8A0A-4B9C-9F61-19627F1FA1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30" name="CuadroTexto 729">
          <a:extLst>
            <a:ext uri="{FF2B5EF4-FFF2-40B4-BE49-F238E27FC236}">
              <a16:creationId xmlns:a16="http://schemas.microsoft.com/office/drawing/2014/main" id="{CEEF384C-670A-4B52-AD28-27F46A4F8D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31" name="CuadroTexto 730">
          <a:extLst>
            <a:ext uri="{FF2B5EF4-FFF2-40B4-BE49-F238E27FC236}">
              <a16:creationId xmlns:a16="http://schemas.microsoft.com/office/drawing/2014/main" id="{C5E2A4E1-5A03-42D3-BAE6-1A97458EF8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32" name="CuadroTexto 731">
          <a:extLst>
            <a:ext uri="{FF2B5EF4-FFF2-40B4-BE49-F238E27FC236}">
              <a16:creationId xmlns:a16="http://schemas.microsoft.com/office/drawing/2014/main" id="{CDC872C4-1C05-49FC-B8EC-D25492B4E1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33" name="CuadroTexto 732">
          <a:extLst>
            <a:ext uri="{FF2B5EF4-FFF2-40B4-BE49-F238E27FC236}">
              <a16:creationId xmlns:a16="http://schemas.microsoft.com/office/drawing/2014/main" id="{69453CF1-0746-4349-B252-D91DC7FF03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34" name="CuadroTexto 733">
          <a:extLst>
            <a:ext uri="{FF2B5EF4-FFF2-40B4-BE49-F238E27FC236}">
              <a16:creationId xmlns:a16="http://schemas.microsoft.com/office/drawing/2014/main" id="{3A198686-4CD3-47E8-9837-F97D36DAE7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35" name="CuadroTexto 734">
          <a:extLst>
            <a:ext uri="{FF2B5EF4-FFF2-40B4-BE49-F238E27FC236}">
              <a16:creationId xmlns:a16="http://schemas.microsoft.com/office/drawing/2014/main" id="{8EE15256-7421-4440-8EAB-59FAA2281E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36" name="CuadroTexto 735">
          <a:extLst>
            <a:ext uri="{FF2B5EF4-FFF2-40B4-BE49-F238E27FC236}">
              <a16:creationId xmlns:a16="http://schemas.microsoft.com/office/drawing/2014/main" id="{41095EC5-392B-44D4-8A1B-7743C81B4A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37" name="CuadroTexto 736">
          <a:extLst>
            <a:ext uri="{FF2B5EF4-FFF2-40B4-BE49-F238E27FC236}">
              <a16:creationId xmlns:a16="http://schemas.microsoft.com/office/drawing/2014/main" id="{92AF5D6D-D8DE-40ED-BB11-B1DD2BBE625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38" name="CuadroTexto 737">
          <a:extLst>
            <a:ext uri="{FF2B5EF4-FFF2-40B4-BE49-F238E27FC236}">
              <a16:creationId xmlns:a16="http://schemas.microsoft.com/office/drawing/2014/main" id="{E5C104C5-7CD4-48B3-B68D-BFC3E6BC4A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39" name="CuadroTexto 738">
          <a:extLst>
            <a:ext uri="{FF2B5EF4-FFF2-40B4-BE49-F238E27FC236}">
              <a16:creationId xmlns:a16="http://schemas.microsoft.com/office/drawing/2014/main" id="{E30CA50F-AA7A-4AA8-B597-B06E189E67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40" name="CuadroTexto 739">
          <a:extLst>
            <a:ext uri="{FF2B5EF4-FFF2-40B4-BE49-F238E27FC236}">
              <a16:creationId xmlns:a16="http://schemas.microsoft.com/office/drawing/2014/main" id="{92751CBA-70C0-4FC6-AE1C-E6342A9BD3F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41" name="CuadroTexto 740">
          <a:extLst>
            <a:ext uri="{FF2B5EF4-FFF2-40B4-BE49-F238E27FC236}">
              <a16:creationId xmlns:a16="http://schemas.microsoft.com/office/drawing/2014/main" id="{BFFB7732-FB7F-4EBD-82AC-56991F27258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42" name="CuadroTexto 741">
          <a:extLst>
            <a:ext uri="{FF2B5EF4-FFF2-40B4-BE49-F238E27FC236}">
              <a16:creationId xmlns:a16="http://schemas.microsoft.com/office/drawing/2014/main" id="{8061886B-086A-4DA4-ACF2-5359F8D4F4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43" name="CuadroTexto 742">
          <a:extLst>
            <a:ext uri="{FF2B5EF4-FFF2-40B4-BE49-F238E27FC236}">
              <a16:creationId xmlns:a16="http://schemas.microsoft.com/office/drawing/2014/main" id="{05A127D0-528F-45D3-AF09-43BA23C525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44" name="CuadroTexto 743">
          <a:extLst>
            <a:ext uri="{FF2B5EF4-FFF2-40B4-BE49-F238E27FC236}">
              <a16:creationId xmlns:a16="http://schemas.microsoft.com/office/drawing/2014/main" id="{ACF53FF6-5FAB-451F-AAB4-5B536717650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45" name="CuadroTexto 744">
          <a:extLst>
            <a:ext uri="{FF2B5EF4-FFF2-40B4-BE49-F238E27FC236}">
              <a16:creationId xmlns:a16="http://schemas.microsoft.com/office/drawing/2014/main" id="{D6CBFA4F-0BFF-4082-AABF-9E3495878D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46" name="CuadroTexto 745">
          <a:extLst>
            <a:ext uri="{FF2B5EF4-FFF2-40B4-BE49-F238E27FC236}">
              <a16:creationId xmlns:a16="http://schemas.microsoft.com/office/drawing/2014/main" id="{93F7C58F-F84A-43F9-B3C1-41F15E7986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47" name="CuadroTexto 746">
          <a:extLst>
            <a:ext uri="{FF2B5EF4-FFF2-40B4-BE49-F238E27FC236}">
              <a16:creationId xmlns:a16="http://schemas.microsoft.com/office/drawing/2014/main" id="{1EF8BA3B-3D57-4A08-92CF-B786BDCF62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48" name="CuadroTexto 747">
          <a:extLst>
            <a:ext uri="{FF2B5EF4-FFF2-40B4-BE49-F238E27FC236}">
              <a16:creationId xmlns:a16="http://schemas.microsoft.com/office/drawing/2014/main" id="{5DCA0958-B541-4321-9904-4D46E6169C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49" name="CuadroTexto 748">
          <a:extLst>
            <a:ext uri="{FF2B5EF4-FFF2-40B4-BE49-F238E27FC236}">
              <a16:creationId xmlns:a16="http://schemas.microsoft.com/office/drawing/2014/main" id="{323ED259-6A46-4D88-A921-78DB0E852A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50" name="CuadroTexto 749">
          <a:extLst>
            <a:ext uri="{FF2B5EF4-FFF2-40B4-BE49-F238E27FC236}">
              <a16:creationId xmlns:a16="http://schemas.microsoft.com/office/drawing/2014/main" id="{C5625AE0-EC9E-409D-9FC0-91620004F9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51" name="CuadroTexto 750">
          <a:extLst>
            <a:ext uri="{FF2B5EF4-FFF2-40B4-BE49-F238E27FC236}">
              <a16:creationId xmlns:a16="http://schemas.microsoft.com/office/drawing/2014/main" id="{A799A2C5-2C8B-4992-A78B-A8597CF218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52" name="CuadroTexto 751">
          <a:extLst>
            <a:ext uri="{FF2B5EF4-FFF2-40B4-BE49-F238E27FC236}">
              <a16:creationId xmlns:a16="http://schemas.microsoft.com/office/drawing/2014/main" id="{09CCD564-558F-40B2-8BC7-48B2360E02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53" name="CuadroTexto 752">
          <a:extLst>
            <a:ext uri="{FF2B5EF4-FFF2-40B4-BE49-F238E27FC236}">
              <a16:creationId xmlns:a16="http://schemas.microsoft.com/office/drawing/2014/main" id="{C0888BCE-29FD-4182-B581-B109E47A54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54" name="CuadroTexto 753">
          <a:extLst>
            <a:ext uri="{FF2B5EF4-FFF2-40B4-BE49-F238E27FC236}">
              <a16:creationId xmlns:a16="http://schemas.microsoft.com/office/drawing/2014/main" id="{4CF97D28-C0B4-4E86-9778-3A93FA9F05E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55" name="CuadroTexto 754">
          <a:extLst>
            <a:ext uri="{FF2B5EF4-FFF2-40B4-BE49-F238E27FC236}">
              <a16:creationId xmlns:a16="http://schemas.microsoft.com/office/drawing/2014/main" id="{C72BA2AA-4AE5-4700-9F98-C1191D9EC0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56" name="CuadroTexto 755">
          <a:extLst>
            <a:ext uri="{FF2B5EF4-FFF2-40B4-BE49-F238E27FC236}">
              <a16:creationId xmlns:a16="http://schemas.microsoft.com/office/drawing/2014/main" id="{D6346A7B-5299-4951-99A4-59A615B9C25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57" name="CuadroTexto 756">
          <a:extLst>
            <a:ext uri="{FF2B5EF4-FFF2-40B4-BE49-F238E27FC236}">
              <a16:creationId xmlns:a16="http://schemas.microsoft.com/office/drawing/2014/main" id="{55C44802-8A41-4D25-8F56-7F256B0CBE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58" name="CuadroTexto 757">
          <a:extLst>
            <a:ext uri="{FF2B5EF4-FFF2-40B4-BE49-F238E27FC236}">
              <a16:creationId xmlns:a16="http://schemas.microsoft.com/office/drawing/2014/main" id="{B89F2720-8265-4DC0-AB46-540D305A776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59" name="CuadroTexto 758">
          <a:extLst>
            <a:ext uri="{FF2B5EF4-FFF2-40B4-BE49-F238E27FC236}">
              <a16:creationId xmlns:a16="http://schemas.microsoft.com/office/drawing/2014/main" id="{D542B80A-3D5A-4830-A995-E60780D55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60" name="CuadroTexto 759">
          <a:extLst>
            <a:ext uri="{FF2B5EF4-FFF2-40B4-BE49-F238E27FC236}">
              <a16:creationId xmlns:a16="http://schemas.microsoft.com/office/drawing/2014/main" id="{1BB69C39-6B12-42DB-BB82-0A29F3FBF8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61" name="CuadroTexto 760">
          <a:extLst>
            <a:ext uri="{FF2B5EF4-FFF2-40B4-BE49-F238E27FC236}">
              <a16:creationId xmlns:a16="http://schemas.microsoft.com/office/drawing/2014/main" id="{BA5F8AFF-D554-46D0-88A6-1E97BA9917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62" name="CuadroTexto 761">
          <a:extLst>
            <a:ext uri="{FF2B5EF4-FFF2-40B4-BE49-F238E27FC236}">
              <a16:creationId xmlns:a16="http://schemas.microsoft.com/office/drawing/2014/main" id="{DE25A150-CC66-4F54-A7E0-C53123DEB0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63" name="CuadroTexto 762">
          <a:extLst>
            <a:ext uri="{FF2B5EF4-FFF2-40B4-BE49-F238E27FC236}">
              <a16:creationId xmlns:a16="http://schemas.microsoft.com/office/drawing/2014/main" id="{DA8D4EBB-E352-4284-973D-76B04DB8FC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64" name="CuadroTexto 763">
          <a:extLst>
            <a:ext uri="{FF2B5EF4-FFF2-40B4-BE49-F238E27FC236}">
              <a16:creationId xmlns:a16="http://schemas.microsoft.com/office/drawing/2014/main" id="{0A388EDC-D01E-45FA-8F3C-36ADFF5CAE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65" name="CuadroTexto 764">
          <a:extLst>
            <a:ext uri="{FF2B5EF4-FFF2-40B4-BE49-F238E27FC236}">
              <a16:creationId xmlns:a16="http://schemas.microsoft.com/office/drawing/2014/main" id="{77610F3B-5AC1-495B-9E88-49DDF7FDEE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66" name="CuadroTexto 765">
          <a:extLst>
            <a:ext uri="{FF2B5EF4-FFF2-40B4-BE49-F238E27FC236}">
              <a16:creationId xmlns:a16="http://schemas.microsoft.com/office/drawing/2014/main" id="{3DD6FFA1-0DA5-43E4-A86B-FB797DA1680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67" name="CuadroTexto 766">
          <a:extLst>
            <a:ext uri="{FF2B5EF4-FFF2-40B4-BE49-F238E27FC236}">
              <a16:creationId xmlns:a16="http://schemas.microsoft.com/office/drawing/2014/main" id="{1570DCB9-87F4-46C2-804E-C16A5235C45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68" name="CuadroTexto 767">
          <a:extLst>
            <a:ext uri="{FF2B5EF4-FFF2-40B4-BE49-F238E27FC236}">
              <a16:creationId xmlns:a16="http://schemas.microsoft.com/office/drawing/2014/main" id="{7F7FDFEA-DA0B-41A5-BADE-A95FE07490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69" name="CuadroTexto 768">
          <a:extLst>
            <a:ext uri="{FF2B5EF4-FFF2-40B4-BE49-F238E27FC236}">
              <a16:creationId xmlns:a16="http://schemas.microsoft.com/office/drawing/2014/main" id="{8DACB8CC-B3CF-4780-9A58-926C64B033C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70" name="CuadroTexto 769">
          <a:extLst>
            <a:ext uri="{FF2B5EF4-FFF2-40B4-BE49-F238E27FC236}">
              <a16:creationId xmlns:a16="http://schemas.microsoft.com/office/drawing/2014/main" id="{F97F7439-CCA9-40C4-AC4C-6CDD58CA55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71" name="CuadroTexto 770">
          <a:extLst>
            <a:ext uri="{FF2B5EF4-FFF2-40B4-BE49-F238E27FC236}">
              <a16:creationId xmlns:a16="http://schemas.microsoft.com/office/drawing/2014/main" id="{3AC5E590-7730-4A54-A507-3864D41008D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72" name="CuadroTexto 771">
          <a:extLst>
            <a:ext uri="{FF2B5EF4-FFF2-40B4-BE49-F238E27FC236}">
              <a16:creationId xmlns:a16="http://schemas.microsoft.com/office/drawing/2014/main" id="{8181C4A0-00DE-473C-A7C5-40EB4EE8DA2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73" name="CuadroTexto 772">
          <a:extLst>
            <a:ext uri="{FF2B5EF4-FFF2-40B4-BE49-F238E27FC236}">
              <a16:creationId xmlns:a16="http://schemas.microsoft.com/office/drawing/2014/main" id="{B74033A8-5901-417D-90AC-EFB4643BF05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74" name="CuadroTexto 773">
          <a:extLst>
            <a:ext uri="{FF2B5EF4-FFF2-40B4-BE49-F238E27FC236}">
              <a16:creationId xmlns:a16="http://schemas.microsoft.com/office/drawing/2014/main" id="{EEB1AABE-B3AB-4BAE-A37C-82828CBF86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75" name="CuadroTexto 774">
          <a:extLst>
            <a:ext uri="{FF2B5EF4-FFF2-40B4-BE49-F238E27FC236}">
              <a16:creationId xmlns:a16="http://schemas.microsoft.com/office/drawing/2014/main" id="{E251E3B3-0485-4B19-8ECB-31F35B340D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76" name="CuadroTexto 775">
          <a:extLst>
            <a:ext uri="{FF2B5EF4-FFF2-40B4-BE49-F238E27FC236}">
              <a16:creationId xmlns:a16="http://schemas.microsoft.com/office/drawing/2014/main" id="{229A3953-7545-4AEA-A42D-4CDCB2298B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77" name="CuadroTexto 776">
          <a:extLst>
            <a:ext uri="{FF2B5EF4-FFF2-40B4-BE49-F238E27FC236}">
              <a16:creationId xmlns:a16="http://schemas.microsoft.com/office/drawing/2014/main" id="{520C0EA6-67B7-41BE-A373-9B25FD9C0A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78" name="CuadroTexto 777">
          <a:extLst>
            <a:ext uri="{FF2B5EF4-FFF2-40B4-BE49-F238E27FC236}">
              <a16:creationId xmlns:a16="http://schemas.microsoft.com/office/drawing/2014/main" id="{E61763E2-8415-4BB0-9628-69912839E7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79" name="CuadroTexto 778">
          <a:extLst>
            <a:ext uri="{FF2B5EF4-FFF2-40B4-BE49-F238E27FC236}">
              <a16:creationId xmlns:a16="http://schemas.microsoft.com/office/drawing/2014/main" id="{CF76C05D-73DC-45D3-AA14-7F2D67EAF9A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80" name="CuadroTexto 779">
          <a:extLst>
            <a:ext uri="{FF2B5EF4-FFF2-40B4-BE49-F238E27FC236}">
              <a16:creationId xmlns:a16="http://schemas.microsoft.com/office/drawing/2014/main" id="{ABED2B37-77F2-457B-ACA4-4B1B0A5F2B7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81" name="CuadroTexto 780">
          <a:extLst>
            <a:ext uri="{FF2B5EF4-FFF2-40B4-BE49-F238E27FC236}">
              <a16:creationId xmlns:a16="http://schemas.microsoft.com/office/drawing/2014/main" id="{D96ABB53-8D69-43F4-95A8-20119318A7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82" name="CuadroTexto 781">
          <a:extLst>
            <a:ext uri="{FF2B5EF4-FFF2-40B4-BE49-F238E27FC236}">
              <a16:creationId xmlns:a16="http://schemas.microsoft.com/office/drawing/2014/main" id="{5FF55B62-9625-472E-9C34-2267664A70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83" name="CuadroTexto 782">
          <a:extLst>
            <a:ext uri="{FF2B5EF4-FFF2-40B4-BE49-F238E27FC236}">
              <a16:creationId xmlns:a16="http://schemas.microsoft.com/office/drawing/2014/main" id="{951D4728-BB19-4317-B4D2-5CD9C25A8E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84" name="CuadroTexto 783">
          <a:extLst>
            <a:ext uri="{FF2B5EF4-FFF2-40B4-BE49-F238E27FC236}">
              <a16:creationId xmlns:a16="http://schemas.microsoft.com/office/drawing/2014/main" id="{06DCAF09-2DDB-469C-B98B-82A8DA0C63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85" name="CuadroTexto 784">
          <a:extLst>
            <a:ext uri="{FF2B5EF4-FFF2-40B4-BE49-F238E27FC236}">
              <a16:creationId xmlns:a16="http://schemas.microsoft.com/office/drawing/2014/main" id="{63AE4ADB-CC88-4894-AFC9-EEDBD18685A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86" name="CuadroTexto 785">
          <a:extLst>
            <a:ext uri="{FF2B5EF4-FFF2-40B4-BE49-F238E27FC236}">
              <a16:creationId xmlns:a16="http://schemas.microsoft.com/office/drawing/2014/main" id="{14763992-6143-4C07-9FE1-9C921C5A234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87" name="CuadroTexto 786">
          <a:extLst>
            <a:ext uri="{FF2B5EF4-FFF2-40B4-BE49-F238E27FC236}">
              <a16:creationId xmlns:a16="http://schemas.microsoft.com/office/drawing/2014/main" id="{FA348583-BC6B-484C-820B-BBA51ED46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88" name="CuadroTexto 787">
          <a:extLst>
            <a:ext uri="{FF2B5EF4-FFF2-40B4-BE49-F238E27FC236}">
              <a16:creationId xmlns:a16="http://schemas.microsoft.com/office/drawing/2014/main" id="{23D483A6-B764-49FD-A75F-1E64D048E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89" name="CuadroTexto 788">
          <a:extLst>
            <a:ext uri="{FF2B5EF4-FFF2-40B4-BE49-F238E27FC236}">
              <a16:creationId xmlns:a16="http://schemas.microsoft.com/office/drawing/2014/main" id="{315913D1-6862-4F5E-995A-E1C8C00AA3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90" name="CuadroTexto 789">
          <a:extLst>
            <a:ext uri="{FF2B5EF4-FFF2-40B4-BE49-F238E27FC236}">
              <a16:creationId xmlns:a16="http://schemas.microsoft.com/office/drawing/2014/main" id="{DD278D6E-D411-4CDC-9CB5-9F82E7C35C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91" name="CuadroTexto 790">
          <a:extLst>
            <a:ext uri="{FF2B5EF4-FFF2-40B4-BE49-F238E27FC236}">
              <a16:creationId xmlns:a16="http://schemas.microsoft.com/office/drawing/2014/main" id="{60FA08C1-A240-4CF0-8EAF-B1048059AC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92" name="CuadroTexto 791">
          <a:extLst>
            <a:ext uri="{FF2B5EF4-FFF2-40B4-BE49-F238E27FC236}">
              <a16:creationId xmlns:a16="http://schemas.microsoft.com/office/drawing/2014/main" id="{9F3D834E-255C-4B9A-AD32-7DBB9A5115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93" name="CuadroTexto 792">
          <a:extLst>
            <a:ext uri="{FF2B5EF4-FFF2-40B4-BE49-F238E27FC236}">
              <a16:creationId xmlns:a16="http://schemas.microsoft.com/office/drawing/2014/main" id="{6FA7F22E-D3D7-4BE0-B3D1-52BA41C0C93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94" name="CuadroTexto 793">
          <a:extLst>
            <a:ext uri="{FF2B5EF4-FFF2-40B4-BE49-F238E27FC236}">
              <a16:creationId xmlns:a16="http://schemas.microsoft.com/office/drawing/2014/main" id="{AB53B552-6420-4008-9D67-F85234C9BAC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95" name="CuadroTexto 794">
          <a:extLst>
            <a:ext uri="{FF2B5EF4-FFF2-40B4-BE49-F238E27FC236}">
              <a16:creationId xmlns:a16="http://schemas.microsoft.com/office/drawing/2014/main" id="{7DB7820D-5CF7-44E8-802F-B484FADB492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96" name="CuadroTexto 795">
          <a:extLst>
            <a:ext uri="{FF2B5EF4-FFF2-40B4-BE49-F238E27FC236}">
              <a16:creationId xmlns:a16="http://schemas.microsoft.com/office/drawing/2014/main" id="{DD8BD409-03FF-4887-B898-05297AC1DE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797" name="CuadroTexto 796">
          <a:extLst>
            <a:ext uri="{FF2B5EF4-FFF2-40B4-BE49-F238E27FC236}">
              <a16:creationId xmlns:a16="http://schemas.microsoft.com/office/drawing/2014/main" id="{959CC569-A7C0-450B-8FDE-815055579A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98" name="CuadroTexto 797">
          <a:extLst>
            <a:ext uri="{FF2B5EF4-FFF2-40B4-BE49-F238E27FC236}">
              <a16:creationId xmlns:a16="http://schemas.microsoft.com/office/drawing/2014/main" id="{6669DD82-FC8A-495F-B652-DA6E9C7E13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799" name="CuadroTexto 798">
          <a:extLst>
            <a:ext uri="{FF2B5EF4-FFF2-40B4-BE49-F238E27FC236}">
              <a16:creationId xmlns:a16="http://schemas.microsoft.com/office/drawing/2014/main" id="{679C0142-4CBD-40B0-AEEB-E43310C2CDC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00" name="CuadroTexto 799">
          <a:extLst>
            <a:ext uri="{FF2B5EF4-FFF2-40B4-BE49-F238E27FC236}">
              <a16:creationId xmlns:a16="http://schemas.microsoft.com/office/drawing/2014/main" id="{36FF9014-DA0C-4C4B-B140-4178DEBBC6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01" name="CuadroTexto 800">
          <a:extLst>
            <a:ext uri="{FF2B5EF4-FFF2-40B4-BE49-F238E27FC236}">
              <a16:creationId xmlns:a16="http://schemas.microsoft.com/office/drawing/2014/main" id="{C18B0469-1DDF-4DDD-B443-1D1625A844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02" name="CuadroTexto 801">
          <a:extLst>
            <a:ext uri="{FF2B5EF4-FFF2-40B4-BE49-F238E27FC236}">
              <a16:creationId xmlns:a16="http://schemas.microsoft.com/office/drawing/2014/main" id="{8A7ADACC-5B79-47D7-9027-E0DF3D9A11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03" name="CuadroTexto 802">
          <a:extLst>
            <a:ext uri="{FF2B5EF4-FFF2-40B4-BE49-F238E27FC236}">
              <a16:creationId xmlns:a16="http://schemas.microsoft.com/office/drawing/2014/main" id="{B41E5512-9A26-479F-AAED-E85947E7C4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04" name="CuadroTexto 803">
          <a:extLst>
            <a:ext uri="{FF2B5EF4-FFF2-40B4-BE49-F238E27FC236}">
              <a16:creationId xmlns:a16="http://schemas.microsoft.com/office/drawing/2014/main" id="{A069A16B-1F5B-411B-A5E9-7F3666432A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05" name="CuadroTexto 804">
          <a:extLst>
            <a:ext uri="{FF2B5EF4-FFF2-40B4-BE49-F238E27FC236}">
              <a16:creationId xmlns:a16="http://schemas.microsoft.com/office/drawing/2014/main" id="{559355DD-5BFF-4BEC-A4D3-42050FC239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06" name="CuadroTexto 805">
          <a:extLst>
            <a:ext uri="{FF2B5EF4-FFF2-40B4-BE49-F238E27FC236}">
              <a16:creationId xmlns:a16="http://schemas.microsoft.com/office/drawing/2014/main" id="{B033B655-7CA5-4B0B-A2CA-05219DC105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07" name="CuadroTexto 806">
          <a:extLst>
            <a:ext uri="{FF2B5EF4-FFF2-40B4-BE49-F238E27FC236}">
              <a16:creationId xmlns:a16="http://schemas.microsoft.com/office/drawing/2014/main" id="{A8E29C10-BBBA-4FA8-9C52-BDEB377493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08" name="CuadroTexto 807">
          <a:extLst>
            <a:ext uri="{FF2B5EF4-FFF2-40B4-BE49-F238E27FC236}">
              <a16:creationId xmlns:a16="http://schemas.microsoft.com/office/drawing/2014/main" id="{CAE1A354-185B-4722-A71B-933E153350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09" name="CuadroTexto 808">
          <a:extLst>
            <a:ext uri="{FF2B5EF4-FFF2-40B4-BE49-F238E27FC236}">
              <a16:creationId xmlns:a16="http://schemas.microsoft.com/office/drawing/2014/main" id="{75CEB8CB-AD79-487B-A85A-50B3108B72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10" name="CuadroTexto 809">
          <a:extLst>
            <a:ext uri="{FF2B5EF4-FFF2-40B4-BE49-F238E27FC236}">
              <a16:creationId xmlns:a16="http://schemas.microsoft.com/office/drawing/2014/main" id="{315A5C1D-DB10-456E-9AB5-D0D5F624DC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11" name="CuadroTexto 810">
          <a:extLst>
            <a:ext uri="{FF2B5EF4-FFF2-40B4-BE49-F238E27FC236}">
              <a16:creationId xmlns:a16="http://schemas.microsoft.com/office/drawing/2014/main" id="{8903F0C2-80EF-49F3-B0EE-8DBF129858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12" name="CuadroTexto 811">
          <a:extLst>
            <a:ext uri="{FF2B5EF4-FFF2-40B4-BE49-F238E27FC236}">
              <a16:creationId xmlns:a16="http://schemas.microsoft.com/office/drawing/2014/main" id="{27BAD707-9DDC-44E5-BEDB-E4A3FFAF423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13" name="CuadroTexto 812">
          <a:extLst>
            <a:ext uri="{FF2B5EF4-FFF2-40B4-BE49-F238E27FC236}">
              <a16:creationId xmlns:a16="http://schemas.microsoft.com/office/drawing/2014/main" id="{1E375CFB-506A-491E-A165-8EF87E18847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14" name="CuadroTexto 813">
          <a:extLst>
            <a:ext uri="{FF2B5EF4-FFF2-40B4-BE49-F238E27FC236}">
              <a16:creationId xmlns:a16="http://schemas.microsoft.com/office/drawing/2014/main" id="{1CCAF3D2-C20A-4ABD-A7DD-58711D17FC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15" name="CuadroTexto 814">
          <a:extLst>
            <a:ext uri="{FF2B5EF4-FFF2-40B4-BE49-F238E27FC236}">
              <a16:creationId xmlns:a16="http://schemas.microsoft.com/office/drawing/2014/main" id="{A487D92A-DBF4-4C49-9941-8C3FAFD0DE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16" name="CuadroTexto 815">
          <a:extLst>
            <a:ext uri="{FF2B5EF4-FFF2-40B4-BE49-F238E27FC236}">
              <a16:creationId xmlns:a16="http://schemas.microsoft.com/office/drawing/2014/main" id="{A0FA8164-509D-43D0-91D9-2CC2100730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17" name="CuadroTexto 816">
          <a:extLst>
            <a:ext uri="{FF2B5EF4-FFF2-40B4-BE49-F238E27FC236}">
              <a16:creationId xmlns:a16="http://schemas.microsoft.com/office/drawing/2014/main" id="{28D27A35-0AA7-4A61-B4B7-E50A25BA44E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18" name="CuadroTexto 817">
          <a:extLst>
            <a:ext uri="{FF2B5EF4-FFF2-40B4-BE49-F238E27FC236}">
              <a16:creationId xmlns:a16="http://schemas.microsoft.com/office/drawing/2014/main" id="{6E934244-FEB4-4478-9096-7FACCA702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19" name="CuadroTexto 818">
          <a:extLst>
            <a:ext uri="{FF2B5EF4-FFF2-40B4-BE49-F238E27FC236}">
              <a16:creationId xmlns:a16="http://schemas.microsoft.com/office/drawing/2014/main" id="{8D186381-67E6-45C0-9DD9-E81C26368C9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20" name="CuadroTexto 819">
          <a:extLst>
            <a:ext uri="{FF2B5EF4-FFF2-40B4-BE49-F238E27FC236}">
              <a16:creationId xmlns:a16="http://schemas.microsoft.com/office/drawing/2014/main" id="{77D486DA-DEB2-4B9F-9C3E-E43E4377DF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21" name="CuadroTexto 820">
          <a:extLst>
            <a:ext uri="{FF2B5EF4-FFF2-40B4-BE49-F238E27FC236}">
              <a16:creationId xmlns:a16="http://schemas.microsoft.com/office/drawing/2014/main" id="{B211B4C9-BFCE-424F-9677-45A87301BE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22" name="CuadroTexto 821">
          <a:extLst>
            <a:ext uri="{FF2B5EF4-FFF2-40B4-BE49-F238E27FC236}">
              <a16:creationId xmlns:a16="http://schemas.microsoft.com/office/drawing/2014/main" id="{FF068180-92D9-498A-8CE3-594027ABCEE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23" name="CuadroTexto 822">
          <a:extLst>
            <a:ext uri="{FF2B5EF4-FFF2-40B4-BE49-F238E27FC236}">
              <a16:creationId xmlns:a16="http://schemas.microsoft.com/office/drawing/2014/main" id="{D86A6271-AFFF-4BA1-BB9D-C5E53FD326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24" name="CuadroTexto 823">
          <a:extLst>
            <a:ext uri="{FF2B5EF4-FFF2-40B4-BE49-F238E27FC236}">
              <a16:creationId xmlns:a16="http://schemas.microsoft.com/office/drawing/2014/main" id="{9B4A00E5-EA9E-4B36-B924-CE5A64AD36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25" name="CuadroTexto 824">
          <a:extLst>
            <a:ext uri="{FF2B5EF4-FFF2-40B4-BE49-F238E27FC236}">
              <a16:creationId xmlns:a16="http://schemas.microsoft.com/office/drawing/2014/main" id="{46E15D18-73E5-4E01-90D0-929481A60D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26" name="CuadroTexto 825">
          <a:extLst>
            <a:ext uri="{FF2B5EF4-FFF2-40B4-BE49-F238E27FC236}">
              <a16:creationId xmlns:a16="http://schemas.microsoft.com/office/drawing/2014/main" id="{F86928BB-BB59-4AEB-A70F-F7EC98AC3A7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27" name="CuadroTexto 826">
          <a:extLst>
            <a:ext uri="{FF2B5EF4-FFF2-40B4-BE49-F238E27FC236}">
              <a16:creationId xmlns:a16="http://schemas.microsoft.com/office/drawing/2014/main" id="{2F69F028-1124-4E3F-BE85-D72999B12A7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28" name="CuadroTexto 827">
          <a:extLst>
            <a:ext uri="{FF2B5EF4-FFF2-40B4-BE49-F238E27FC236}">
              <a16:creationId xmlns:a16="http://schemas.microsoft.com/office/drawing/2014/main" id="{05347EA6-4C19-4F23-A4E4-067585F1A50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29" name="CuadroTexto 828">
          <a:extLst>
            <a:ext uri="{FF2B5EF4-FFF2-40B4-BE49-F238E27FC236}">
              <a16:creationId xmlns:a16="http://schemas.microsoft.com/office/drawing/2014/main" id="{BCE312E0-5D49-4EF0-83BA-B02602DDD6C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30" name="CuadroTexto 829">
          <a:extLst>
            <a:ext uri="{FF2B5EF4-FFF2-40B4-BE49-F238E27FC236}">
              <a16:creationId xmlns:a16="http://schemas.microsoft.com/office/drawing/2014/main" id="{3520F460-46AF-4518-B90B-2E2A7114AE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31" name="CuadroTexto 830">
          <a:extLst>
            <a:ext uri="{FF2B5EF4-FFF2-40B4-BE49-F238E27FC236}">
              <a16:creationId xmlns:a16="http://schemas.microsoft.com/office/drawing/2014/main" id="{32AC6B9E-089D-4D16-8754-AFFE1C0F13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32" name="CuadroTexto 831">
          <a:extLst>
            <a:ext uri="{FF2B5EF4-FFF2-40B4-BE49-F238E27FC236}">
              <a16:creationId xmlns:a16="http://schemas.microsoft.com/office/drawing/2014/main" id="{767FFAAE-48AD-466F-93D7-FB057AB9B5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33" name="CuadroTexto 832">
          <a:extLst>
            <a:ext uri="{FF2B5EF4-FFF2-40B4-BE49-F238E27FC236}">
              <a16:creationId xmlns:a16="http://schemas.microsoft.com/office/drawing/2014/main" id="{84A7FD83-B820-43B6-9423-102FBDC5699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34" name="CuadroTexto 833">
          <a:extLst>
            <a:ext uri="{FF2B5EF4-FFF2-40B4-BE49-F238E27FC236}">
              <a16:creationId xmlns:a16="http://schemas.microsoft.com/office/drawing/2014/main" id="{858E6439-ED80-47C4-B38E-2C419903AD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35" name="CuadroTexto 834">
          <a:extLst>
            <a:ext uri="{FF2B5EF4-FFF2-40B4-BE49-F238E27FC236}">
              <a16:creationId xmlns:a16="http://schemas.microsoft.com/office/drawing/2014/main" id="{D3E8DA7C-681D-469C-A75E-887488A776D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36" name="CuadroTexto 835">
          <a:extLst>
            <a:ext uri="{FF2B5EF4-FFF2-40B4-BE49-F238E27FC236}">
              <a16:creationId xmlns:a16="http://schemas.microsoft.com/office/drawing/2014/main" id="{1EDB30CF-71E6-4FBE-B6CE-651F6385121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37" name="CuadroTexto 836">
          <a:extLst>
            <a:ext uri="{FF2B5EF4-FFF2-40B4-BE49-F238E27FC236}">
              <a16:creationId xmlns:a16="http://schemas.microsoft.com/office/drawing/2014/main" id="{5528E702-B90B-4102-95F4-76D6406064D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38" name="CuadroTexto 837">
          <a:extLst>
            <a:ext uri="{FF2B5EF4-FFF2-40B4-BE49-F238E27FC236}">
              <a16:creationId xmlns:a16="http://schemas.microsoft.com/office/drawing/2014/main" id="{77355F01-DB96-4ED3-AF9F-EEEF402A73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39" name="CuadroTexto 838">
          <a:extLst>
            <a:ext uri="{FF2B5EF4-FFF2-40B4-BE49-F238E27FC236}">
              <a16:creationId xmlns:a16="http://schemas.microsoft.com/office/drawing/2014/main" id="{D5F406BC-5F79-44D5-B3D1-1A329D7612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40" name="CuadroTexto 839">
          <a:extLst>
            <a:ext uri="{FF2B5EF4-FFF2-40B4-BE49-F238E27FC236}">
              <a16:creationId xmlns:a16="http://schemas.microsoft.com/office/drawing/2014/main" id="{9AD36139-450A-4B0D-9898-EA35D99D41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41" name="CuadroTexto 840">
          <a:extLst>
            <a:ext uri="{FF2B5EF4-FFF2-40B4-BE49-F238E27FC236}">
              <a16:creationId xmlns:a16="http://schemas.microsoft.com/office/drawing/2014/main" id="{7D13FEFB-E24B-4C54-A65A-DEB93C85BA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42" name="CuadroTexto 841">
          <a:extLst>
            <a:ext uri="{FF2B5EF4-FFF2-40B4-BE49-F238E27FC236}">
              <a16:creationId xmlns:a16="http://schemas.microsoft.com/office/drawing/2014/main" id="{D6629682-4952-4337-A5CC-9F1CFA52519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43" name="CuadroTexto 842">
          <a:extLst>
            <a:ext uri="{FF2B5EF4-FFF2-40B4-BE49-F238E27FC236}">
              <a16:creationId xmlns:a16="http://schemas.microsoft.com/office/drawing/2014/main" id="{D78069AD-5182-4E78-8627-F87942FCB8E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44" name="CuadroTexto 843">
          <a:extLst>
            <a:ext uri="{FF2B5EF4-FFF2-40B4-BE49-F238E27FC236}">
              <a16:creationId xmlns:a16="http://schemas.microsoft.com/office/drawing/2014/main" id="{F3B962F0-8AE6-44BB-B01C-07FB058A5B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45" name="CuadroTexto 844">
          <a:extLst>
            <a:ext uri="{FF2B5EF4-FFF2-40B4-BE49-F238E27FC236}">
              <a16:creationId xmlns:a16="http://schemas.microsoft.com/office/drawing/2014/main" id="{4B4C4E2A-DFAA-47F2-B436-1835B873E0B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46" name="CuadroTexto 845">
          <a:extLst>
            <a:ext uri="{FF2B5EF4-FFF2-40B4-BE49-F238E27FC236}">
              <a16:creationId xmlns:a16="http://schemas.microsoft.com/office/drawing/2014/main" id="{9DBFCE0C-06D5-4C76-A295-A28406EEA6E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47" name="CuadroTexto 846">
          <a:extLst>
            <a:ext uri="{FF2B5EF4-FFF2-40B4-BE49-F238E27FC236}">
              <a16:creationId xmlns:a16="http://schemas.microsoft.com/office/drawing/2014/main" id="{F8744CA2-35F5-4199-9ED5-CF2E25890DF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48" name="CuadroTexto 847">
          <a:extLst>
            <a:ext uri="{FF2B5EF4-FFF2-40B4-BE49-F238E27FC236}">
              <a16:creationId xmlns:a16="http://schemas.microsoft.com/office/drawing/2014/main" id="{6CAD5742-0198-4A60-ADE4-693423E8E2C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49" name="CuadroTexto 848">
          <a:extLst>
            <a:ext uri="{FF2B5EF4-FFF2-40B4-BE49-F238E27FC236}">
              <a16:creationId xmlns:a16="http://schemas.microsoft.com/office/drawing/2014/main" id="{27CB63BD-DC33-40CB-BC66-CBA3B7E3DD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50" name="CuadroTexto 849">
          <a:extLst>
            <a:ext uri="{FF2B5EF4-FFF2-40B4-BE49-F238E27FC236}">
              <a16:creationId xmlns:a16="http://schemas.microsoft.com/office/drawing/2014/main" id="{12DD5C64-9492-47BB-8D83-89BAEAA09D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51" name="CuadroTexto 850">
          <a:extLst>
            <a:ext uri="{FF2B5EF4-FFF2-40B4-BE49-F238E27FC236}">
              <a16:creationId xmlns:a16="http://schemas.microsoft.com/office/drawing/2014/main" id="{3E9CBD18-22E5-4AC5-B50C-D5E08303DA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52" name="CuadroTexto 851">
          <a:extLst>
            <a:ext uri="{FF2B5EF4-FFF2-40B4-BE49-F238E27FC236}">
              <a16:creationId xmlns:a16="http://schemas.microsoft.com/office/drawing/2014/main" id="{D0D6AE2E-0C76-4646-802F-82922D4D72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53" name="CuadroTexto 852">
          <a:extLst>
            <a:ext uri="{FF2B5EF4-FFF2-40B4-BE49-F238E27FC236}">
              <a16:creationId xmlns:a16="http://schemas.microsoft.com/office/drawing/2014/main" id="{EF903636-F9DE-4A71-A020-766C9A820F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54" name="CuadroTexto 853">
          <a:extLst>
            <a:ext uri="{FF2B5EF4-FFF2-40B4-BE49-F238E27FC236}">
              <a16:creationId xmlns:a16="http://schemas.microsoft.com/office/drawing/2014/main" id="{F8FC4910-CD64-44E3-9811-516DC6B5AC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55" name="CuadroTexto 854">
          <a:extLst>
            <a:ext uri="{FF2B5EF4-FFF2-40B4-BE49-F238E27FC236}">
              <a16:creationId xmlns:a16="http://schemas.microsoft.com/office/drawing/2014/main" id="{7F4B8441-9FE6-413A-9D5D-4F24D72923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56" name="CuadroTexto 855">
          <a:extLst>
            <a:ext uri="{FF2B5EF4-FFF2-40B4-BE49-F238E27FC236}">
              <a16:creationId xmlns:a16="http://schemas.microsoft.com/office/drawing/2014/main" id="{7592C8C2-66E5-430B-B893-B7FF063785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57" name="CuadroTexto 856">
          <a:extLst>
            <a:ext uri="{FF2B5EF4-FFF2-40B4-BE49-F238E27FC236}">
              <a16:creationId xmlns:a16="http://schemas.microsoft.com/office/drawing/2014/main" id="{5BAF1890-C15E-4307-A880-992AAB98CD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58" name="CuadroTexto 857">
          <a:extLst>
            <a:ext uri="{FF2B5EF4-FFF2-40B4-BE49-F238E27FC236}">
              <a16:creationId xmlns:a16="http://schemas.microsoft.com/office/drawing/2014/main" id="{A533A4C9-E832-484C-BCFE-23551429F0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59" name="CuadroTexto 858">
          <a:extLst>
            <a:ext uri="{FF2B5EF4-FFF2-40B4-BE49-F238E27FC236}">
              <a16:creationId xmlns:a16="http://schemas.microsoft.com/office/drawing/2014/main" id="{4C3BE883-9737-41B8-A0E4-92C733A609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60" name="CuadroTexto 859">
          <a:extLst>
            <a:ext uri="{FF2B5EF4-FFF2-40B4-BE49-F238E27FC236}">
              <a16:creationId xmlns:a16="http://schemas.microsoft.com/office/drawing/2014/main" id="{A38D4E15-1850-4BED-B8B4-E0BB593F8D5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61" name="CuadroTexto 860">
          <a:extLst>
            <a:ext uri="{FF2B5EF4-FFF2-40B4-BE49-F238E27FC236}">
              <a16:creationId xmlns:a16="http://schemas.microsoft.com/office/drawing/2014/main" id="{AA3E6F7B-1FAA-4D97-AB30-6467C0FD8E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62" name="CuadroTexto 861">
          <a:extLst>
            <a:ext uri="{FF2B5EF4-FFF2-40B4-BE49-F238E27FC236}">
              <a16:creationId xmlns:a16="http://schemas.microsoft.com/office/drawing/2014/main" id="{75E201DF-4EAE-4778-9932-0825846C1DA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63" name="CuadroTexto 862">
          <a:extLst>
            <a:ext uri="{FF2B5EF4-FFF2-40B4-BE49-F238E27FC236}">
              <a16:creationId xmlns:a16="http://schemas.microsoft.com/office/drawing/2014/main" id="{FE650931-29C3-47C4-A729-68416E57CEE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64" name="CuadroTexto 863">
          <a:extLst>
            <a:ext uri="{FF2B5EF4-FFF2-40B4-BE49-F238E27FC236}">
              <a16:creationId xmlns:a16="http://schemas.microsoft.com/office/drawing/2014/main" id="{2B8210E2-BDC5-43AB-855C-B8813BE274E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65" name="CuadroTexto 864">
          <a:extLst>
            <a:ext uri="{FF2B5EF4-FFF2-40B4-BE49-F238E27FC236}">
              <a16:creationId xmlns:a16="http://schemas.microsoft.com/office/drawing/2014/main" id="{E4C284B5-0BF1-4BA3-A714-82A9DA8C77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66" name="CuadroTexto 865">
          <a:extLst>
            <a:ext uri="{FF2B5EF4-FFF2-40B4-BE49-F238E27FC236}">
              <a16:creationId xmlns:a16="http://schemas.microsoft.com/office/drawing/2014/main" id="{1DC57344-8ADF-4A61-9B29-69A88968ED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67" name="CuadroTexto 866">
          <a:extLst>
            <a:ext uri="{FF2B5EF4-FFF2-40B4-BE49-F238E27FC236}">
              <a16:creationId xmlns:a16="http://schemas.microsoft.com/office/drawing/2014/main" id="{BCD22C00-E135-41BF-96C6-B7D46A73DB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68" name="CuadroTexto 867">
          <a:extLst>
            <a:ext uri="{FF2B5EF4-FFF2-40B4-BE49-F238E27FC236}">
              <a16:creationId xmlns:a16="http://schemas.microsoft.com/office/drawing/2014/main" id="{9EAE1CD3-5457-4FA5-8B6E-758F7DE9B0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69" name="CuadroTexto 868">
          <a:extLst>
            <a:ext uri="{FF2B5EF4-FFF2-40B4-BE49-F238E27FC236}">
              <a16:creationId xmlns:a16="http://schemas.microsoft.com/office/drawing/2014/main" id="{AF03B8D4-7C14-48C3-B590-07CA6B3E9B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70" name="CuadroTexto 869">
          <a:extLst>
            <a:ext uri="{FF2B5EF4-FFF2-40B4-BE49-F238E27FC236}">
              <a16:creationId xmlns:a16="http://schemas.microsoft.com/office/drawing/2014/main" id="{30AF465C-3C5E-4B35-A00F-0C9188F695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71" name="CuadroTexto 870">
          <a:extLst>
            <a:ext uri="{FF2B5EF4-FFF2-40B4-BE49-F238E27FC236}">
              <a16:creationId xmlns:a16="http://schemas.microsoft.com/office/drawing/2014/main" id="{0E25C9BD-6B23-4EBE-BBF6-2743745114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72" name="CuadroTexto 871">
          <a:extLst>
            <a:ext uri="{FF2B5EF4-FFF2-40B4-BE49-F238E27FC236}">
              <a16:creationId xmlns:a16="http://schemas.microsoft.com/office/drawing/2014/main" id="{B8F2D02A-5AF7-44F9-8E51-3787994BC8B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73" name="CuadroTexto 872">
          <a:extLst>
            <a:ext uri="{FF2B5EF4-FFF2-40B4-BE49-F238E27FC236}">
              <a16:creationId xmlns:a16="http://schemas.microsoft.com/office/drawing/2014/main" id="{464C6DDA-6F45-41CE-9A0E-27BB56B5F4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74" name="CuadroTexto 873">
          <a:extLst>
            <a:ext uri="{FF2B5EF4-FFF2-40B4-BE49-F238E27FC236}">
              <a16:creationId xmlns:a16="http://schemas.microsoft.com/office/drawing/2014/main" id="{EDE5F3F4-EBC6-4FB4-8C65-26F5F806CE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75" name="CuadroTexto 874">
          <a:extLst>
            <a:ext uri="{FF2B5EF4-FFF2-40B4-BE49-F238E27FC236}">
              <a16:creationId xmlns:a16="http://schemas.microsoft.com/office/drawing/2014/main" id="{8390B407-74C8-4F3C-A29E-1AAFB9B6AB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76" name="CuadroTexto 875">
          <a:extLst>
            <a:ext uri="{FF2B5EF4-FFF2-40B4-BE49-F238E27FC236}">
              <a16:creationId xmlns:a16="http://schemas.microsoft.com/office/drawing/2014/main" id="{65711A29-9864-407D-80DE-04D8757713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77" name="CuadroTexto 876">
          <a:extLst>
            <a:ext uri="{FF2B5EF4-FFF2-40B4-BE49-F238E27FC236}">
              <a16:creationId xmlns:a16="http://schemas.microsoft.com/office/drawing/2014/main" id="{6F2D503C-A147-44B4-89AB-334F4F746D5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78" name="CuadroTexto 877">
          <a:extLst>
            <a:ext uri="{FF2B5EF4-FFF2-40B4-BE49-F238E27FC236}">
              <a16:creationId xmlns:a16="http://schemas.microsoft.com/office/drawing/2014/main" id="{E5E6FF38-6BB8-42E3-A09A-7F47263C50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79" name="CuadroTexto 878">
          <a:extLst>
            <a:ext uri="{FF2B5EF4-FFF2-40B4-BE49-F238E27FC236}">
              <a16:creationId xmlns:a16="http://schemas.microsoft.com/office/drawing/2014/main" id="{69679F5B-CCB9-4FBF-813A-6FFC7B3C60D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80" name="CuadroTexto 879">
          <a:extLst>
            <a:ext uri="{FF2B5EF4-FFF2-40B4-BE49-F238E27FC236}">
              <a16:creationId xmlns:a16="http://schemas.microsoft.com/office/drawing/2014/main" id="{EDCC6EAE-336E-46A1-A28E-F5599C135F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81" name="CuadroTexto 880">
          <a:extLst>
            <a:ext uri="{FF2B5EF4-FFF2-40B4-BE49-F238E27FC236}">
              <a16:creationId xmlns:a16="http://schemas.microsoft.com/office/drawing/2014/main" id="{283CB194-80C1-491F-A1E5-99E7CC3BDF9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82" name="CuadroTexto 881">
          <a:extLst>
            <a:ext uri="{FF2B5EF4-FFF2-40B4-BE49-F238E27FC236}">
              <a16:creationId xmlns:a16="http://schemas.microsoft.com/office/drawing/2014/main" id="{39408C27-6FFE-4C20-BFD1-3E76E6B4A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83" name="CuadroTexto 882">
          <a:extLst>
            <a:ext uri="{FF2B5EF4-FFF2-40B4-BE49-F238E27FC236}">
              <a16:creationId xmlns:a16="http://schemas.microsoft.com/office/drawing/2014/main" id="{8EF8261C-0DCC-4235-A7B6-610913C234C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84" name="CuadroTexto 883">
          <a:extLst>
            <a:ext uri="{FF2B5EF4-FFF2-40B4-BE49-F238E27FC236}">
              <a16:creationId xmlns:a16="http://schemas.microsoft.com/office/drawing/2014/main" id="{2A005E80-CE21-4D95-A93A-A585980E4DD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85" name="CuadroTexto 884">
          <a:extLst>
            <a:ext uri="{FF2B5EF4-FFF2-40B4-BE49-F238E27FC236}">
              <a16:creationId xmlns:a16="http://schemas.microsoft.com/office/drawing/2014/main" id="{4B87DBDB-5FB2-492F-BCCA-4C6936F808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86" name="CuadroTexto 885">
          <a:extLst>
            <a:ext uri="{FF2B5EF4-FFF2-40B4-BE49-F238E27FC236}">
              <a16:creationId xmlns:a16="http://schemas.microsoft.com/office/drawing/2014/main" id="{B99E6F5B-89A2-49BF-8575-4E6A3AFE39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87" name="CuadroTexto 886">
          <a:extLst>
            <a:ext uri="{FF2B5EF4-FFF2-40B4-BE49-F238E27FC236}">
              <a16:creationId xmlns:a16="http://schemas.microsoft.com/office/drawing/2014/main" id="{95CF4DD1-44E3-447B-A5F6-6ABD5F98A0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88" name="CuadroTexto 887">
          <a:extLst>
            <a:ext uri="{FF2B5EF4-FFF2-40B4-BE49-F238E27FC236}">
              <a16:creationId xmlns:a16="http://schemas.microsoft.com/office/drawing/2014/main" id="{7999BE12-CE58-4CF3-B5C3-C8D4BC2306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89" name="CuadroTexto 888">
          <a:extLst>
            <a:ext uri="{FF2B5EF4-FFF2-40B4-BE49-F238E27FC236}">
              <a16:creationId xmlns:a16="http://schemas.microsoft.com/office/drawing/2014/main" id="{32FBC372-4A1C-40F2-8933-6A56F24AA0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90" name="CuadroTexto 889">
          <a:extLst>
            <a:ext uri="{FF2B5EF4-FFF2-40B4-BE49-F238E27FC236}">
              <a16:creationId xmlns:a16="http://schemas.microsoft.com/office/drawing/2014/main" id="{DE83D407-E7C0-409B-9F08-ED654C08653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91" name="CuadroTexto 890">
          <a:extLst>
            <a:ext uri="{FF2B5EF4-FFF2-40B4-BE49-F238E27FC236}">
              <a16:creationId xmlns:a16="http://schemas.microsoft.com/office/drawing/2014/main" id="{C591D96C-CF88-40B3-B84F-2595CC44D08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92" name="CuadroTexto 891">
          <a:extLst>
            <a:ext uri="{FF2B5EF4-FFF2-40B4-BE49-F238E27FC236}">
              <a16:creationId xmlns:a16="http://schemas.microsoft.com/office/drawing/2014/main" id="{B9CEA039-090C-4F2A-A52C-70AFFB91F6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93" name="CuadroTexto 892">
          <a:extLst>
            <a:ext uri="{FF2B5EF4-FFF2-40B4-BE49-F238E27FC236}">
              <a16:creationId xmlns:a16="http://schemas.microsoft.com/office/drawing/2014/main" id="{E905DE15-C8FB-4514-9C99-F4690B65B2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94" name="CuadroTexto 893">
          <a:extLst>
            <a:ext uri="{FF2B5EF4-FFF2-40B4-BE49-F238E27FC236}">
              <a16:creationId xmlns:a16="http://schemas.microsoft.com/office/drawing/2014/main" id="{23B81237-800B-4026-909D-C3385141AA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95" name="CuadroTexto 894">
          <a:extLst>
            <a:ext uri="{FF2B5EF4-FFF2-40B4-BE49-F238E27FC236}">
              <a16:creationId xmlns:a16="http://schemas.microsoft.com/office/drawing/2014/main" id="{B5281050-CFAE-4619-9FBF-4270AA78F75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896" name="CuadroTexto 895">
          <a:extLst>
            <a:ext uri="{FF2B5EF4-FFF2-40B4-BE49-F238E27FC236}">
              <a16:creationId xmlns:a16="http://schemas.microsoft.com/office/drawing/2014/main" id="{37EF0464-195D-4287-B7E2-C9255383C1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97" name="CuadroTexto 896">
          <a:extLst>
            <a:ext uri="{FF2B5EF4-FFF2-40B4-BE49-F238E27FC236}">
              <a16:creationId xmlns:a16="http://schemas.microsoft.com/office/drawing/2014/main" id="{44E3D4EF-FC0D-4F35-BCA1-17E019CED7F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98" name="CuadroTexto 897">
          <a:extLst>
            <a:ext uri="{FF2B5EF4-FFF2-40B4-BE49-F238E27FC236}">
              <a16:creationId xmlns:a16="http://schemas.microsoft.com/office/drawing/2014/main" id="{5E1941E9-F31A-48A3-98B2-F307969854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899" name="CuadroTexto 898">
          <a:extLst>
            <a:ext uri="{FF2B5EF4-FFF2-40B4-BE49-F238E27FC236}">
              <a16:creationId xmlns:a16="http://schemas.microsoft.com/office/drawing/2014/main" id="{AA534AA4-A7FF-455E-B139-54D9B5D41B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00" name="CuadroTexto 899">
          <a:extLst>
            <a:ext uri="{FF2B5EF4-FFF2-40B4-BE49-F238E27FC236}">
              <a16:creationId xmlns:a16="http://schemas.microsoft.com/office/drawing/2014/main" id="{AE16F50F-358E-4CB8-982E-60D91A303C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01" name="CuadroTexto 900">
          <a:extLst>
            <a:ext uri="{FF2B5EF4-FFF2-40B4-BE49-F238E27FC236}">
              <a16:creationId xmlns:a16="http://schemas.microsoft.com/office/drawing/2014/main" id="{BD41CBCB-D8E4-47BF-971B-55728C900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02" name="CuadroTexto 901">
          <a:extLst>
            <a:ext uri="{FF2B5EF4-FFF2-40B4-BE49-F238E27FC236}">
              <a16:creationId xmlns:a16="http://schemas.microsoft.com/office/drawing/2014/main" id="{505FEE33-3A45-496C-B248-0F8835832F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03" name="CuadroTexto 902">
          <a:extLst>
            <a:ext uri="{FF2B5EF4-FFF2-40B4-BE49-F238E27FC236}">
              <a16:creationId xmlns:a16="http://schemas.microsoft.com/office/drawing/2014/main" id="{0A95B2B3-AEEC-45E0-AA85-9099B8365C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04" name="CuadroTexto 903">
          <a:extLst>
            <a:ext uri="{FF2B5EF4-FFF2-40B4-BE49-F238E27FC236}">
              <a16:creationId xmlns:a16="http://schemas.microsoft.com/office/drawing/2014/main" id="{B36C7369-4CF9-45B9-BE2B-911DFA42E2F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05" name="CuadroTexto 904">
          <a:extLst>
            <a:ext uri="{FF2B5EF4-FFF2-40B4-BE49-F238E27FC236}">
              <a16:creationId xmlns:a16="http://schemas.microsoft.com/office/drawing/2014/main" id="{E498B064-26DC-456B-B52E-970350D26B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06" name="CuadroTexto 905">
          <a:extLst>
            <a:ext uri="{FF2B5EF4-FFF2-40B4-BE49-F238E27FC236}">
              <a16:creationId xmlns:a16="http://schemas.microsoft.com/office/drawing/2014/main" id="{2B941BDA-2891-454C-BCEB-A9C17D4E3F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07" name="CuadroTexto 906">
          <a:extLst>
            <a:ext uri="{FF2B5EF4-FFF2-40B4-BE49-F238E27FC236}">
              <a16:creationId xmlns:a16="http://schemas.microsoft.com/office/drawing/2014/main" id="{78A68513-DFE1-4F3E-A45A-525CB449D9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08" name="CuadroTexto 907">
          <a:extLst>
            <a:ext uri="{FF2B5EF4-FFF2-40B4-BE49-F238E27FC236}">
              <a16:creationId xmlns:a16="http://schemas.microsoft.com/office/drawing/2014/main" id="{E29D2C40-F3DB-4391-991A-E7993A6127A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09" name="CuadroTexto 908">
          <a:extLst>
            <a:ext uri="{FF2B5EF4-FFF2-40B4-BE49-F238E27FC236}">
              <a16:creationId xmlns:a16="http://schemas.microsoft.com/office/drawing/2014/main" id="{1F4BE540-92E6-415B-A94C-114BA634B8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10" name="CuadroTexto 909">
          <a:extLst>
            <a:ext uri="{FF2B5EF4-FFF2-40B4-BE49-F238E27FC236}">
              <a16:creationId xmlns:a16="http://schemas.microsoft.com/office/drawing/2014/main" id="{2E55A222-F572-4AFF-9931-272946D7A9B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11" name="CuadroTexto 910">
          <a:extLst>
            <a:ext uri="{FF2B5EF4-FFF2-40B4-BE49-F238E27FC236}">
              <a16:creationId xmlns:a16="http://schemas.microsoft.com/office/drawing/2014/main" id="{EBD785E8-AFEF-45B8-B1B8-FC24A975810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12" name="CuadroTexto 911">
          <a:extLst>
            <a:ext uri="{FF2B5EF4-FFF2-40B4-BE49-F238E27FC236}">
              <a16:creationId xmlns:a16="http://schemas.microsoft.com/office/drawing/2014/main" id="{FCCA3FD0-26C3-4FEC-A5CB-249210B5CB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13" name="CuadroTexto 912">
          <a:extLst>
            <a:ext uri="{FF2B5EF4-FFF2-40B4-BE49-F238E27FC236}">
              <a16:creationId xmlns:a16="http://schemas.microsoft.com/office/drawing/2014/main" id="{BD1C238B-FB4B-4264-B7E5-DFAE1A2737E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14" name="CuadroTexto 913">
          <a:extLst>
            <a:ext uri="{FF2B5EF4-FFF2-40B4-BE49-F238E27FC236}">
              <a16:creationId xmlns:a16="http://schemas.microsoft.com/office/drawing/2014/main" id="{AF10E84E-9B96-4D3F-882D-31E2C67A441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15" name="CuadroTexto 914">
          <a:extLst>
            <a:ext uri="{FF2B5EF4-FFF2-40B4-BE49-F238E27FC236}">
              <a16:creationId xmlns:a16="http://schemas.microsoft.com/office/drawing/2014/main" id="{73A590A0-190F-4A90-AAFB-1099DD4EB90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16" name="CuadroTexto 915">
          <a:extLst>
            <a:ext uri="{FF2B5EF4-FFF2-40B4-BE49-F238E27FC236}">
              <a16:creationId xmlns:a16="http://schemas.microsoft.com/office/drawing/2014/main" id="{3A1A957D-92D2-4F67-A34F-4CCBE676DDB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17" name="CuadroTexto 916">
          <a:extLst>
            <a:ext uri="{FF2B5EF4-FFF2-40B4-BE49-F238E27FC236}">
              <a16:creationId xmlns:a16="http://schemas.microsoft.com/office/drawing/2014/main" id="{EBBC59E9-B13E-4E9D-ACB6-18BCD44ACD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18" name="CuadroTexto 917">
          <a:extLst>
            <a:ext uri="{FF2B5EF4-FFF2-40B4-BE49-F238E27FC236}">
              <a16:creationId xmlns:a16="http://schemas.microsoft.com/office/drawing/2014/main" id="{7F83A923-4CE5-4923-9521-C2D9EC72C1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19" name="CuadroTexto 918">
          <a:extLst>
            <a:ext uri="{FF2B5EF4-FFF2-40B4-BE49-F238E27FC236}">
              <a16:creationId xmlns:a16="http://schemas.microsoft.com/office/drawing/2014/main" id="{5E9BB5CE-5706-4B76-9E97-1A651476B2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20" name="CuadroTexto 919">
          <a:extLst>
            <a:ext uri="{FF2B5EF4-FFF2-40B4-BE49-F238E27FC236}">
              <a16:creationId xmlns:a16="http://schemas.microsoft.com/office/drawing/2014/main" id="{F362A520-8773-4419-820C-871D77DB54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21" name="CuadroTexto 920">
          <a:extLst>
            <a:ext uri="{FF2B5EF4-FFF2-40B4-BE49-F238E27FC236}">
              <a16:creationId xmlns:a16="http://schemas.microsoft.com/office/drawing/2014/main" id="{3B2B505E-F146-485B-AACE-6EC7917B770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22" name="CuadroTexto 921">
          <a:extLst>
            <a:ext uri="{FF2B5EF4-FFF2-40B4-BE49-F238E27FC236}">
              <a16:creationId xmlns:a16="http://schemas.microsoft.com/office/drawing/2014/main" id="{F568C031-4DA2-4C75-ABBA-93B27A71757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23" name="CuadroTexto 922">
          <a:extLst>
            <a:ext uri="{FF2B5EF4-FFF2-40B4-BE49-F238E27FC236}">
              <a16:creationId xmlns:a16="http://schemas.microsoft.com/office/drawing/2014/main" id="{AB185662-869C-4635-B59E-4C810B86BE7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24" name="CuadroTexto 923">
          <a:extLst>
            <a:ext uri="{FF2B5EF4-FFF2-40B4-BE49-F238E27FC236}">
              <a16:creationId xmlns:a16="http://schemas.microsoft.com/office/drawing/2014/main" id="{A5655682-D9F4-4CFF-858C-9B27F9D2B7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25" name="CuadroTexto 924">
          <a:extLst>
            <a:ext uri="{FF2B5EF4-FFF2-40B4-BE49-F238E27FC236}">
              <a16:creationId xmlns:a16="http://schemas.microsoft.com/office/drawing/2014/main" id="{5BC86BB4-D5CE-46E8-B546-6F078561188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26" name="CuadroTexto 925">
          <a:extLst>
            <a:ext uri="{FF2B5EF4-FFF2-40B4-BE49-F238E27FC236}">
              <a16:creationId xmlns:a16="http://schemas.microsoft.com/office/drawing/2014/main" id="{0958A127-A496-478F-87F2-93FE0D00CA1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27" name="CuadroTexto 926">
          <a:extLst>
            <a:ext uri="{FF2B5EF4-FFF2-40B4-BE49-F238E27FC236}">
              <a16:creationId xmlns:a16="http://schemas.microsoft.com/office/drawing/2014/main" id="{0917051C-37E0-4FB4-BF84-88D0EB8F8B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28" name="CuadroTexto 927">
          <a:extLst>
            <a:ext uri="{FF2B5EF4-FFF2-40B4-BE49-F238E27FC236}">
              <a16:creationId xmlns:a16="http://schemas.microsoft.com/office/drawing/2014/main" id="{EDA4D06E-C8B6-4C7A-9CC4-2D9E06080B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29" name="CuadroTexto 928">
          <a:extLst>
            <a:ext uri="{FF2B5EF4-FFF2-40B4-BE49-F238E27FC236}">
              <a16:creationId xmlns:a16="http://schemas.microsoft.com/office/drawing/2014/main" id="{85F5BC1E-3A46-4AA1-A10B-2644D0B80C9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30" name="CuadroTexto 929">
          <a:extLst>
            <a:ext uri="{FF2B5EF4-FFF2-40B4-BE49-F238E27FC236}">
              <a16:creationId xmlns:a16="http://schemas.microsoft.com/office/drawing/2014/main" id="{93785C81-B648-4981-A933-411978CC21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31" name="CuadroTexto 930">
          <a:extLst>
            <a:ext uri="{FF2B5EF4-FFF2-40B4-BE49-F238E27FC236}">
              <a16:creationId xmlns:a16="http://schemas.microsoft.com/office/drawing/2014/main" id="{DE5DB0E7-5015-4A71-B17E-1633C18917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32" name="CuadroTexto 931">
          <a:extLst>
            <a:ext uri="{FF2B5EF4-FFF2-40B4-BE49-F238E27FC236}">
              <a16:creationId xmlns:a16="http://schemas.microsoft.com/office/drawing/2014/main" id="{CDD068A2-A992-4B9D-BF05-CE433CB81F9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33" name="CuadroTexto 932">
          <a:extLst>
            <a:ext uri="{FF2B5EF4-FFF2-40B4-BE49-F238E27FC236}">
              <a16:creationId xmlns:a16="http://schemas.microsoft.com/office/drawing/2014/main" id="{B8B7A886-B7A9-4AAB-95F0-6974E97E9B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34" name="CuadroTexto 933">
          <a:extLst>
            <a:ext uri="{FF2B5EF4-FFF2-40B4-BE49-F238E27FC236}">
              <a16:creationId xmlns:a16="http://schemas.microsoft.com/office/drawing/2014/main" id="{779EDB9C-A087-4CF5-BF56-9C02C74F7B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35" name="CuadroTexto 934">
          <a:extLst>
            <a:ext uri="{FF2B5EF4-FFF2-40B4-BE49-F238E27FC236}">
              <a16:creationId xmlns:a16="http://schemas.microsoft.com/office/drawing/2014/main" id="{E599F1D5-B572-485A-B66A-BEF9CEA961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36" name="CuadroTexto 935">
          <a:extLst>
            <a:ext uri="{FF2B5EF4-FFF2-40B4-BE49-F238E27FC236}">
              <a16:creationId xmlns:a16="http://schemas.microsoft.com/office/drawing/2014/main" id="{5393AEBA-B70B-44E2-9D34-FFD106E715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37" name="CuadroTexto 936">
          <a:extLst>
            <a:ext uri="{FF2B5EF4-FFF2-40B4-BE49-F238E27FC236}">
              <a16:creationId xmlns:a16="http://schemas.microsoft.com/office/drawing/2014/main" id="{158339D5-77CF-4AB3-B3D9-85F8E77841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38" name="CuadroTexto 937">
          <a:extLst>
            <a:ext uri="{FF2B5EF4-FFF2-40B4-BE49-F238E27FC236}">
              <a16:creationId xmlns:a16="http://schemas.microsoft.com/office/drawing/2014/main" id="{8518CC18-17A9-48A9-AE0A-C77BFBB52CD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39" name="CuadroTexto 938">
          <a:extLst>
            <a:ext uri="{FF2B5EF4-FFF2-40B4-BE49-F238E27FC236}">
              <a16:creationId xmlns:a16="http://schemas.microsoft.com/office/drawing/2014/main" id="{34C46587-AAE6-4514-AF89-253009FDD9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40" name="CuadroTexto 939">
          <a:extLst>
            <a:ext uri="{FF2B5EF4-FFF2-40B4-BE49-F238E27FC236}">
              <a16:creationId xmlns:a16="http://schemas.microsoft.com/office/drawing/2014/main" id="{C553C031-FC63-4F2D-9576-C4DEA083CE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41" name="CuadroTexto 940">
          <a:extLst>
            <a:ext uri="{FF2B5EF4-FFF2-40B4-BE49-F238E27FC236}">
              <a16:creationId xmlns:a16="http://schemas.microsoft.com/office/drawing/2014/main" id="{B9FE73CE-CBEC-44D5-9D96-08348F22373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42" name="CuadroTexto 941">
          <a:extLst>
            <a:ext uri="{FF2B5EF4-FFF2-40B4-BE49-F238E27FC236}">
              <a16:creationId xmlns:a16="http://schemas.microsoft.com/office/drawing/2014/main" id="{AF5E7A3C-ED16-470E-ACB3-B411BE967A7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43" name="CuadroTexto 942">
          <a:extLst>
            <a:ext uri="{FF2B5EF4-FFF2-40B4-BE49-F238E27FC236}">
              <a16:creationId xmlns:a16="http://schemas.microsoft.com/office/drawing/2014/main" id="{7F2108F1-B501-40DE-933D-55A2172C01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44" name="CuadroTexto 943">
          <a:extLst>
            <a:ext uri="{FF2B5EF4-FFF2-40B4-BE49-F238E27FC236}">
              <a16:creationId xmlns:a16="http://schemas.microsoft.com/office/drawing/2014/main" id="{2B46326B-53D9-4E1F-BD6F-8CC71AF51E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45" name="CuadroTexto 944">
          <a:extLst>
            <a:ext uri="{FF2B5EF4-FFF2-40B4-BE49-F238E27FC236}">
              <a16:creationId xmlns:a16="http://schemas.microsoft.com/office/drawing/2014/main" id="{228C3961-A622-4637-8882-6A6BCB4B2A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46" name="CuadroTexto 945">
          <a:extLst>
            <a:ext uri="{FF2B5EF4-FFF2-40B4-BE49-F238E27FC236}">
              <a16:creationId xmlns:a16="http://schemas.microsoft.com/office/drawing/2014/main" id="{139E8C9B-04CC-4830-8A8D-21C9A79C81A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47" name="CuadroTexto 946">
          <a:extLst>
            <a:ext uri="{FF2B5EF4-FFF2-40B4-BE49-F238E27FC236}">
              <a16:creationId xmlns:a16="http://schemas.microsoft.com/office/drawing/2014/main" id="{2742053F-53D1-444F-B760-2464E510F3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48" name="CuadroTexto 947">
          <a:extLst>
            <a:ext uri="{FF2B5EF4-FFF2-40B4-BE49-F238E27FC236}">
              <a16:creationId xmlns:a16="http://schemas.microsoft.com/office/drawing/2014/main" id="{F13E89E6-1ECF-451A-B685-E5B238DC2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49" name="CuadroTexto 948">
          <a:extLst>
            <a:ext uri="{FF2B5EF4-FFF2-40B4-BE49-F238E27FC236}">
              <a16:creationId xmlns:a16="http://schemas.microsoft.com/office/drawing/2014/main" id="{AF8A8B81-9F86-42AD-BDD6-853ECA0DC7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50" name="CuadroTexto 949">
          <a:extLst>
            <a:ext uri="{FF2B5EF4-FFF2-40B4-BE49-F238E27FC236}">
              <a16:creationId xmlns:a16="http://schemas.microsoft.com/office/drawing/2014/main" id="{33493DE4-7E18-462C-AB4A-779AE6FD3D3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51" name="CuadroTexto 950">
          <a:extLst>
            <a:ext uri="{FF2B5EF4-FFF2-40B4-BE49-F238E27FC236}">
              <a16:creationId xmlns:a16="http://schemas.microsoft.com/office/drawing/2014/main" id="{605BF24D-359E-414C-9FA4-F0C941180B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52" name="CuadroTexto 951">
          <a:extLst>
            <a:ext uri="{FF2B5EF4-FFF2-40B4-BE49-F238E27FC236}">
              <a16:creationId xmlns:a16="http://schemas.microsoft.com/office/drawing/2014/main" id="{B9FF0120-FA87-43CA-A6BD-62531034E5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953" name="CuadroTexto 952">
          <a:extLst>
            <a:ext uri="{FF2B5EF4-FFF2-40B4-BE49-F238E27FC236}">
              <a16:creationId xmlns:a16="http://schemas.microsoft.com/office/drawing/2014/main" id="{17D3ADCC-95D6-4892-B525-88554A4B2C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54" name="CuadroTexto 319">
          <a:extLst>
            <a:ext uri="{FF2B5EF4-FFF2-40B4-BE49-F238E27FC236}">
              <a16:creationId xmlns:a16="http://schemas.microsoft.com/office/drawing/2014/main" id="{B34883B3-03E7-462F-BA7C-0C4321A3725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55" name="CuadroTexto 320">
          <a:extLst>
            <a:ext uri="{FF2B5EF4-FFF2-40B4-BE49-F238E27FC236}">
              <a16:creationId xmlns:a16="http://schemas.microsoft.com/office/drawing/2014/main" id="{12728587-8E0F-4425-8FC2-D413C2EB0E7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56" name="CuadroTexto 321">
          <a:extLst>
            <a:ext uri="{FF2B5EF4-FFF2-40B4-BE49-F238E27FC236}">
              <a16:creationId xmlns:a16="http://schemas.microsoft.com/office/drawing/2014/main" id="{B397DE65-9C0F-48B4-A2F1-6A0063C8BA4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57" name="CuadroTexto 322">
          <a:extLst>
            <a:ext uri="{FF2B5EF4-FFF2-40B4-BE49-F238E27FC236}">
              <a16:creationId xmlns:a16="http://schemas.microsoft.com/office/drawing/2014/main" id="{4640873E-589D-4999-9F10-A7414BD5A48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58" name="CuadroTexto 323">
          <a:extLst>
            <a:ext uri="{FF2B5EF4-FFF2-40B4-BE49-F238E27FC236}">
              <a16:creationId xmlns:a16="http://schemas.microsoft.com/office/drawing/2014/main" id="{CA7A41FE-63E1-4372-A36A-A009BE78B66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59" name="CuadroTexto 324">
          <a:extLst>
            <a:ext uri="{FF2B5EF4-FFF2-40B4-BE49-F238E27FC236}">
              <a16:creationId xmlns:a16="http://schemas.microsoft.com/office/drawing/2014/main" id="{7CE1ABC9-9FBB-4C7B-A1A6-C2F40590BE84}"/>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0" name="CuadroTexto 326">
          <a:extLst>
            <a:ext uri="{FF2B5EF4-FFF2-40B4-BE49-F238E27FC236}">
              <a16:creationId xmlns:a16="http://schemas.microsoft.com/office/drawing/2014/main" id="{84876848-C0DF-4818-9F90-2C52C9FA458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1" name="CuadroTexto 327">
          <a:extLst>
            <a:ext uri="{FF2B5EF4-FFF2-40B4-BE49-F238E27FC236}">
              <a16:creationId xmlns:a16="http://schemas.microsoft.com/office/drawing/2014/main" id="{9005C6ED-0A60-4592-B64C-42615241F2E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2" name="CuadroTexto 328">
          <a:extLst>
            <a:ext uri="{FF2B5EF4-FFF2-40B4-BE49-F238E27FC236}">
              <a16:creationId xmlns:a16="http://schemas.microsoft.com/office/drawing/2014/main" id="{6F39FECD-9F01-4569-A6AF-3BA3D892756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3" name="CuadroTexto 329">
          <a:extLst>
            <a:ext uri="{FF2B5EF4-FFF2-40B4-BE49-F238E27FC236}">
              <a16:creationId xmlns:a16="http://schemas.microsoft.com/office/drawing/2014/main" id="{F2EA1972-1FD5-4D9A-B85F-D595A61AE5E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4" name="CuadroTexto 330">
          <a:extLst>
            <a:ext uri="{FF2B5EF4-FFF2-40B4-BE49-F238E27FC236}">
              <a16:creationId xmlns:a16="http://schemas.microsoft.com/office/drawing/2014/main" id="{FF5448F5-34E3-4DB9-9916-A450F908489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5" name="CuadroTexto 331">
          <a:extLst>
            <a:ext uri="{FF2B5EF4-FFF2-40B4-BE49-F238E27FC236}">
              <a16:creationId xmlns:a16="http://schemas.microsoft.com/office/drawing/2014/main" id="{CF168B7A-99AC-4E73-A213-399A05787B1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6" name="CuadroTexto 333">
          <a:extLst>
            <a:ext uri="{FF2B5EF4-FFF2-40B4-BE49-F238E27FC236}">
              <a16:creationId xmlns:a16="http://schemas.microsoft.com/office/drawing/2014/main" id="{DE871715-6CFA-47C0-A107-6B35C1E9D98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7" name="CuadroTexto 334">
          <a:extLst>
            <a:ext uri="{FF2B5EF4-FFF2-40B4-BE49-F238E27FC236}">
              <a16:creationId xmlns:a16="http://schemas.microsoft.com/office/drawing/2014/main" id="{1C429FAC-E7B7-4EF8-B2D7-0735E55488A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8" name="CuadroTexto 335">
          <a:extLst>
            <a:ext uri="{FF2B5EF4-FFF2-40B4-BE49-F238E27FC236}">
              <a16:creationId xmlns:a16="http://schemas.microsoft.com/office/drawing/2014/main" id="{51A3C1B2-4041-496C-A147-1E5D3407B0A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69" name="CuadroTexto 319">
          <a:extLst>
            <a:ext uri="{FF2B5EF4-FFF2-40B4-BE49-F238E27FC236}">
              <a16:creationId xmlns:a16="http://schemas.microsoft.com/office/drawing/2014/main" id="{66FAA79B-D072-4126-8D12-0832B0C820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0" name="CuadroTexto 320">
          <a:extLst>
            <a:ext uri="{FF2B5EF4-FFF2-40B4-BE49-F238E27FC236}">
              <a16:creationId xmlns:a16="http://schemas.microsoft.com/office/drawing/2014/main" id="{2648A94F-7BAB-488A-9BAF-E0F69708AD9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1" name="CuadroTexto 321">
          <a:extLst>
            <a:ext uri="{FF2B5EF4-FFF2-40B4-BE49-F238E27FC236}">
              <a16:creationId xmlns:a16="http://schemas.microsoft.com/office/drawing/2014/main" id="{E1A82839-26AA-4540-97C7-AFF389F583A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2" name="CuadroTexto 322">
          <a:extLst>
            <a:ext uri="{FF2B5EF4-FFF2-40B4-BE49-F238E27FC236}">
              <a16:creationId xmlns:a16="http://schemas.microsoft.com/office/drawing/2014/main" id="{4265FF5A-D41F-4CE5-982F-6D117FE19C5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3" name="CuadroTexto 323">
          <a:extLst>
            <a:ext uri="{FF2B5EF4-FFF2-40B4-BE49-F238E27FC236}">
              <a16:creationId xmlns:a16="http://schemas.microsoft.com/office/drawing/2014/main" id="{A69FE518-48D3-45F5-912F-9632313BDFC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4" name="CuadroTexto 324">
          <a:extLst>
            <a:ext uri="{FF2B5EF4-FFF2-40B4-BE49-F238E27FC236}">
              <a16:creationId xmlns:a16="http://schemas.microsoft.com/office/drawing/2014/main" id="{07CC0CA9-CEF8-4864-B355-8D7508443B5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5" name="CuadroTexto 326">
          <a:extLst>
            <a:ext uri="{FF2B5EF4-FFF2-40B4-BE49-F238E27FC236}">
              <a16:creationId xmlns:a16="http://schemas.microsoft.com/office/drawing/2014/main" id="{D0AEBA81-2E20-458B-86BA-5BB612206F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6" name="CuadroTexto 327">
          <a:extLst>
            <a:ext uri="{FF2B5EF4-FFF2-40B4-BE49-F238E27FC236}">
              <a16:creationId xmlns:a16="http://schemas.microsoft.com/office/drawing/2014/main" id="{B32F73F4-8B9D-47C6-ACE8-0A6FBFBAD04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7" name="CuadroTexto 328">
          <a:extLst>
            <a:ext uri="{FF2B5EF4-FFF2-40B4-BE49-F238E27FC236}">
              <a16:creationId xmlns:a16="http://schemas.microsoft.com/office/drawing/2014/main" id="{0BC469D1-6CD1-4D2E-B77A-4D2A1D9EBE7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8" name="CuadroTexto 329">
          <a:extLst>
            <a:ext uri="{FF2B5EF4-FFF2-40B4-BE49-F238E27FC236}">
              <a16:creationId xmlns:a16="http://schemas.microsoft.com/office/drawing/2014/main" id="{563793AA-D2D5-4318-A108-73EA6505416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79" name="CuadroTexto 330">
          <a:extLst>
            <a:ext uri="{FF2B5EF4-FFF2-40B4-BE49-F238E27FC236}">
              <a16:creationId xmlns:a16="http://schemas.microsoft.com/office/drawing/2014/main" id="{8363C93C-7931-4C32-8828-002D0389149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0" name="CuadroTexto 331">
          <a:extLst>
            <a:ext uri="{FF2B5EF4-FFF2-40B4-BE49-F238E27FC236}">
              <a16:creationId xmlns:a16="http://schemas.microsoft.com/office/drawing/2014/main" id="{4C88A485-3310-4584-A131-3CBEEDE792B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1" name="CuadroTexto 333">
          <a:extLst>
            <a:ext uri="{FF2B5EF4-FFF2-40B4-BE49-F238E27FC236}">
              <a16:creationId xmlns:a16="http://schemas.microsoft.com/office/drawing/2014/main" id="{2997FFA9-949A-4B13-AD97-964FBD4B624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2" name="CuadroTexto 334">
          <a:extLst>
            <a:ext uri="{FF2B5EF4-FFF2-40B4-BE49-F238E27FC236}">
              <a16:creationId xmlns:a16="http://schemas.microsoft.com/office/drawing/2014/main" id="{75B69A19-7B77-4821-8130-9615336EB79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3" name="CuadroTexto 335">
          <a:extLst>
            <a:ext uri="{FF2B5EF4-FFF2-40B4-BE49-F238E27FC236}">
              <a16:creationId xmlns:a16="http://schemas.microsoft.com/office/drawing/2014/main" id="{D9941D37-FE85-4227-A7A9-016AF94B5D9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4" name="CuadroTexto 983">
          <a:extLst>
            <a:ext uri="{FF2B5EF4-FFF2-40B4-BE49-F238E27FC236}">
              <a16:creationId xmlns:a16="http://schemas.microsoft.com/office/drawing/2014/main" id="{1E454D7E-A64E-4761-8639-35441C261EA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5" name="CuadroTexto 984">
          <a:extLst>
            <a:ext uri="{FF2B5EF4-FFF2-40B4-BE49-F238E27FC236}">
              <a16:creationId xmlns:a16="http://schemas.microsoft.com/office/drawing/2014/main" id="{B40A37BA-BE5A-4CC5-9C6E-52039978EA2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6" name="CuadroTexto 985">
          <a:extLst>
            <a:ext uri="{FF2B5EF4-FFF2-40B4-BE49-F238E27FC236}">
              <a16:creationId xmlns:a16="http://schemas.microsoft.com/office/drawing/2014/main" id="{4BC89A15-9876-4E19-806C-FD599124A48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7" name="CuadroTexto 986">
          <a:extLst>
            <a:ext uri="{FF2B5EF4-FFF2-40B4-BE49-F238E27FC236}">
              <a16:creationId xmlns:a16="http://schemas.microsoft.com/office/drawing/2014/main" id="{0C1C2F18-53E6-43FE-A7BE-84CD9FE3BFD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8" name="CuadroTexto 987">
          <a:extLst>
            <a:ext uri="{FF2B5EF4-FFF2-40B4-BE49-F238E27FC236}">
              <a16:creationId xmlns:a16="http://schemas.microsoft.com/office/drawing/2014/main" id="{D2385630-63B3-468E-8CFA-E0AB86C2AE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89" name="CuadroTexto 988">
          <a:extLst>
            <a:ext uri="{FF2B5EF4-FFF2-40B4-BE49-F238E27FC236}">
              <a16:creationId xmlns:a16="http://schemas.microsoft.com/office/drawing/2014/main" id="{0C138B75-B35E-4D40-A9F6-62BE627C869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0" name="CuadroTexto 989">
          <a:extLst>
            <a:ext uri="{FF2B5EF4-FFF2-40B4-BE49-F238E27FC236}">
              <a16:creationId xmlns:a16="http://schemas.microsoft.com/office/drawing/2014/main" id="{651F659A-EF44-4A52-9008-B576EE6DEAF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1" name="CuadroTexto 990">
          <a:extLst>
            <a:ext uri="{FF2B5EF4-FFF2-40B4-BE49-F238E27FC236}">
              <a16:creationId xmlns:a16="http://schemas.microsoft.com/office/drawing/2014/main" id="{216A03E2-9504-4432-8145-85CFB3DA132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2" name="CuadroTexto 991">
          <a:extLst>
            <a:ext uri="{FF2B5EF4-FFF2-40B4-BE49-F238E27FC236}">
              <a16:creationId xmlns:a16="http://schemas.microsoft.com/office/drawing/2014/main" id="{81EEA820-E056-4E4F-9CB9-B8AD35E0136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3" name="CuadroTexto 992">
          <a:extLst>
            <a:ext uri="{FF2B5EF4-FFF2-40B4-BE49-F238E27FC236}">
              <a16:creationId xmlns:a16="http://schemas.microsoft.com/office/drawing/2014/main" id="{C411D0DA-B2E6-4817-9700-C22D733FCE8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4" name="CuadroTexto 993">
          <a:extLst>
            <a:ext uri="{FF2B5EF4-FFF2-40B4-BE49-F238E27FC236}">
              <a16:creationId xmlns:a16="http://schemas.microsoft.com/office/drawing/2014/main" id="{D770B9AD-71F8-41D8-B8EC-B66FE35BC8F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5" name="CuadroTexto 994">
          <a:extLst>
            <a:ext uri="{FF2B5EF4-FFF2-40B4-BE49-F238E27FC236}">
              <a16:creationId xmlns:a16="http://schemas.microsoft.com/office/drawing/2014/main" id="{806DC8F3-78E5-4641-865E-A5F768A16C1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6" name="CuadroTexto 995">
          <a:extLst>
            <a:ext uri="{FF2B5EF4-FFF2-40B4-BE49-F238E27FC236}">
              <a16:creationId xmlns:a16="http://schemas.microsoft.com/office/drawing/2014/main" id="{EC29ED7E-BC3A-426F-8616-0D8672204A7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7" name="CuadroTexto 996">
          <a:extLst>
            <a:ext uri="{FF2B5EF4-FFF2-40B4-BE49-F238E27FC236}">
              <a16:creationId xmlns:a16="http://schemas.microsoft.com/office/drawing/2014/main" id="{CE79CE3E-77E3-408A-9359-24C57FCF2B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998" name="CuadroTexto 997">
          <a:extLst>
            <a:ext uri="{FF2B5EF4-FFF2-40B4-BE49-F238E27FC236}">
              <a16:creationId xmlns:a16="http://schemas.microsoft.com/office/drawing/2014/main" id="{7ED9796D-8D57-49BB-8971-55B96DEC3E3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999" name="CuadroTexto 998">
          <a:extLst>
            <a:ext uri="{FF2B5EF4-FFF2-40B4-BE49-F238E27FC236}">
              <a16:creationId xmlns:a16="http://schemas.microsoft.com/office/drawing/2014/main" id="{2A7CFE4A-0528-46FB-A524-F37A94372B1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00" name="CuadroTexto 999">
          <a:extLst>
            <a:ext uri="{FF2B5EF4-FFF2-40B4-BE49-F238E27FC236}">
              <a16:creationId xmlns:a16="http://schemas.microsoft.com/office/drawing/2014/main" id="{4110FDF9-900D-401F-8B3B-D502CE4646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01" name="CuadroTexto 1000">
          <a:extLst>
            <a:ext uri="{FF2B5EF4-FFF2-40B4-BE49-F238E27FC236}">
              <a16:creationId xmlns:a16="http://schemas.microsoft.com/office/drawing/2014/main" id="{139D0476-FDF9-4B3E-902A-843DAD4946A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02" name="CuadroTexto 1001">
          <a:extLst>
            <a:ext uri="{FF2B5EF4-FFF2-40B4-BE49-F238E27FC236}">
              <a16:creationId xmlns:a16="http://schemas.microsoft.com/office/drawing/2014/main" id="{03361D1D-11F7-4E26-8064-FCCDF5EE1A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03" name="CuadroTexto 1002">
          <a:extLst>
            <a:ext uri="{FF2B5EF4-FFF2-40B4-BE49-F238E27FC236}">
              <a16:creationId xmlns:a16="http://schemas.microsoft.com/office/drawing/2014/main" id="{8EB79DAD-30FF-4C01-A634-BC0FEBA861F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04" name="CuadroTexto 1003">
          <a:extLst>
            <a:ext uri="{FF2B5EF4-FFF2-40B4-BE49-F238E27FC236}">
              <a16:creationId xmlns:a16="http://schemas.microsoft.com/office/drawing/2014/main" id="{1DB14766-1BD3-4D61-A6E1-BE0B544650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05" name="CuadroTexto 1004">
          <a:extLst>
            <a:ext uri="{FF2B5EF4-FFF2-40B4-BE49-F238E27FC236}">
              <a16:creationId xmlns:a16="http://schemas.microsoft.com/office/drawing/2014/main" id="{775291EB-7055-47B0-95F6-9D7082579D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06" name="CuadroTexto 1005">
          <a:extLst>
            <a:ext uri="{FF2B5EF4-FFF2-40B4-BE49-F238E27FC236}">
              <a16:creationId xmlns:a16="http://schemas.microsoft.com/office/drawing/2014/main" id="{33D20E96-643D-4FE3-9E7F-07C8AE1DA61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07" name="CuadroTexto 1006">
          <a:extLst>
            <a:ext uri="{FF2B5EF4-FFF2-40B4-BE49-F238E27FC236}">
              <a16:creationId xmlns:a16="http://schemas.microsoft.com/office/drawing/2014/main" id="{DA981F6C-C3CC-420B-8F2D-61BDD7F487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08" name="CuadroTexto 1007">
          <a:extLst>
            <a:ext uri="{FF2B5EF4-FFF2-40B4-BE49-F238E27FC236}">
              <a16:creationId xmlns:a16="http://schemas.microsoft.com/office/drawing/2014/main" id="{CF1AE2A3-D91A-4CBC-ADA1-24994603B0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09" name="CuadroTexto 1008">
          <a:extLst>
            <a:ext uri="{FF2B5EF4-FFF2-40B4-BE49-F238E27FC236}">
              <a16:creationId xmlns:a16="http://schemas.microsoft.com/office/drawing/2014/main" id="{1D49BF65-D466-432A-9C05-36F997309E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10" name="CuadroTexto 1009">
          <a:extLst>
            <a:ext uri="{FF2B5EF4-FFF2-40B4-BE49-F238E27FC236}">
              <a16:creationId xmlns:a16="http://schemas.microsoft.com/office/drawing/2014/main" id="{8D8C84A9-F6C2-4406-AE99-F166F7ACC4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11" name="CuadroTexto 1010">
          <a:extLst>
            <a:ext uri="{FF2B5EF4-FFF2-40B4-BE49-F238E27FC236}">
              <a16:creationId xmlns:a16="http://schemas.microsoft.com/office/drawing/2014/main" id="{BD154F24-8734-42A0-859B-F32EEDC4C74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12" name="CuadroTexto 1011">
          <a:extLst>
            <a:ext uri="{FF2B5EF4-FFF2-40B4-BE49-F238E27FC236}">
              <a16:creationId xmlns:a16="http://schemas.microsoft.com/office/drawing/2014/main" id="{7BF8082F-C64B-4A58-9C5F-C456CC0C8EA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13" name="CuadroTexto 1012">
          <a:extLst>
            <a:ext uri="{FF2B5EF4-FFF2-40B4-BE49-F238E27FC236}">
              <a16:creationId xmlns:a16="http://schemas.microsoft.com/office/drawing/2014/main" id="{0644D1CA-0F30-49C5-B879-68D8A10150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14" name="CuadroTexto 1013">
          <a:extLst>
            <a:ext uri="{FF2B5EF4-FFF2-40B4-BE49-F238E27FC236}">
              <a16:creationId xmlns:a16="http://schemas.microsoft.com/office/drawing/2014/main" id="{9858ED31-408F-44A4-BD97-953D036BFB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15" name="CuadroTexto 1014">
          <a:extLst>
            <a:ext uri="{FF2B5EF4-FFF2-40B4-BE49-F238E27FC236}">
              <a16:creationId xmlns:a16="http://schemas.microsoft.com/office/drawing/2014/main" id="{13C1106C-B9B4-4AFA-814D-3291497CC57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16" name="CuadroTexto 1015">
          <a:extLst>
            <a:ext uri="{FF2B5EF4-FFF2-40B4-BE49-F238E27FC236}">
              <a16:creationId xmlns:a16="http://schemas.microsoft.com/office/drawing/2014/main" id="{212AE497-01CC-4A02-B69E-62497D9AA1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17" name="CuadroTexto 1016">
          <a:extLst>
            <a:ext uri="{FF2B5EF4-FFF2-40B4-BE49-F238E27FC236}">
              <a16:creationId xmlns:a16="http://schemas.microsoft.com/office/drawing/2014/main" id="{39B009CB-3930-473D-9E24-F30DBE8BB4D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18" name="CuadroTexto 1017">
          <a:extLst>
            <a:ext uri="{FF2B5EF4-FFF2-40B4-BE49-F238E27FC236}">
              <a16:creationId xmlns:a16="http://schemas.microsoft.com/office/drawing/2014/main" id="{BFD4DD68-C1EB-4686-9FB1-1516E73DCF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19" name="CuadroTexto 1018">
          <a:extLst>
            <a:ext uri="{FF2B5EF4-FFF2-40B4-BE49-F238E27FC236}">
              <a16:creationId xmlns:a16="http://schemas.microsoft.com/office/drawing/2014/main" id="{E672B655-5444-45E4-AA73-8EC9544FEE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20" name="CuadroTexto 1019">
          <a:extLst>
            <a:ext uri="{FF2B5EF4-FFF2-40B4-BE49-F238E27FC236}">
              <a16:creationId xmlns:a16="http://schemas.microsoft.com/office/drawing/2014/main" id="{95154FB8-3F84-49F3-922F-1C663B0C37D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21" name="CuadroTexto 1020">
          <a:extLst>
            <a:ext uri="{FF2B5EF4-FFF2-40B4-BE49-F238E27FC236}">
              <a16:creationId xmlns:a16="http://schemas.microsoft.com/office/drawing/2014/main" id="{31A4A8B2-BB5B-4A20-88A8-4AEFA9EC165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22" name="CuadroTexto 1021">
          <a:extLst>
            <a:ext uri="{FF2B5EF4-FFF2-40B4-BE49-F238E27FC236}">
              <a16:creationId xmlns:a16="http://schemas.microsoft.com/office/drawing/2014/main" id="{60965463-6C09-48D8-9932-F39961F01C3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23" name="CuadroTexto 1022">
          <a:extLst>
            <a:ext uri="{FF2B5EF4-FFF2-40B4-BE49-F238E27FC236}">
              <a16:creationId xmlns:a16="http://schemas.microsoft.com/office/drawing/2014/main" id="{FF827736-D9F7-46AA-ABD0-28F247973B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24" name="CuadroTexto 1023">
          <a:extLst>
            <a:ext uri="{FF2B5EF4-FFF2-40B4-BE49-F238E27FC236}">
              <a16:creationId xmlns:a16="http://schemas.microsoft.com/office/drawing/2014/main" id="{0D100A81-49FA-42E2-872A-1CFADDFEC54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25" name="CuadroTexto 1024">
          <a:extLst>
            <a:ext uri="{FF2B5EF4-FFF2-40B4-BE49-F238E27FC236}">
              <a16:creationId xmlns:a16="http://schemas.microsoft.com/office/drawing/2014/main" id="{E613EB37-46D6-49D6-9E04-80FFC9F89E0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26" name="CuadroTexto 1025">
          <a:extLst>
            <a:ext uri="{FF2B5EF4-FFF2-40B4-BE49-F238E27FC236}">
              <a16:creationId xmlns:a16="http://schemas.microsoft.com/office/drawing/2014/main" id="{C96BCF9C-158B-42D8-9FDC-D879AC93B5B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27" name="CuadroTexto 1026">
          <a:extLst>
            <a:ext uri="{FF2B5EF4-FFF2-40B4-BE49-F238E27FC236}">
              <a16:creationId xmlns:a16="http://schemas.microsoft.com/office/drawing/2014/main" id="{561E8E22-1DE1-4EBD-9BD6-9821D751CE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28" name="CuadroTexto 1027">
          <a:extLst>
            <a:ext uri="{FF2B5EF4-FFF2-40B4-BE49-F238E27FC236}">
              <a16:creationId xmlns:a16="http://schemas.microsoft.com/office/drawing/2014/main" id="{CDEE4C39-D80C-48B5-A0D2-C987C406FD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29" name="CuadroTexto 1028">
          <a:extLst>
            <a:ext uri="{FF2B5EF4-FFF2-40B4-BE49-F238E27FC236}">
              <a16:creationId xmlns:a16="http://schemas.microsoft.com/office/drawing/2014/main" id="{F657BC2F-8668-4F22-B016-F235353249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30" name="CuadroTexto 1029">
          <a:extLst>
            <a:ext uri="{FF2B5EF4-FFF2-40B4-BE49-F238E27FC236}">
              <a16:creationId xmlns:a16="http://schemas.microsoft.com/office/drawing/2014/main" id="{EE9D4529-4A43-4C65-9648-72A0D54EF5E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31" name="CuadroTexto 1030">
          <a:extLst>
            <a:ext uri="{FF2B5EF4-FFF2-40B4-BE49-F238E27FC236}">
              <a16:creationId xmlns:a16="http://schemas.microsoft.com/office/drawing/2014/main" id="{61BF9FE4-6319-4B95-A8B9-27FB30295CE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32" name="CuadroTexto 1031">
          <a:extLst>
            <a:ext uri="{FF2B5EF4-FFF2-40B4-BE49-F238E27FC236}">
              <a16:creationId xmlns:a16="http://schemas.microsoft.com/office/drawing/2014/main" id="{B954F5D3-82C9-4920-8E72-FD0415EDE3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33" name="CuadroTexto 1032">
          <a:extLst>
            <a:ext uri="{FF2B5EF4-FFF2-40B4-BE49-F238E27FC236}">
              <a16:creationId xmlns:a16="http://schemas.microsoft.com/office/drawing/2014/main" id="{526B2E7D-E4BA-4859-8357-75D2A6794D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34" name="CuadroTexto 1033">
          <a:extLst>
            <a:ext uri="{FF2B5EF4-FFF2-40B4-BE49-F238E27FC236}">
              <a16:creationId xmlns:a16="http://schemas.microsoft.com/office/drawing/2014/main" id="{1AEED249-B597-44C3-A0BC-808626A3AC1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35" name="CuadroTexto 1034">
          <a:extLst>
            <a:ext uri="{FF2B5EF4-FFF2-40B4-BE49-F238E27FC236}">
              <a16:creationId xmlns:a16="http://schemas.microsoft.com/office/drawing/2014/main" id="{BF882A43-FEBD-4125-A339-C6079AAA004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36" name="CuadroTexto 1035">
          <a:extLst>
            <a:ext uri="{FF2B5EF4-FFF2-40B4-BE49-F238E27FC236}">
              <a16:creationId xmlns:a16="http://schemas.microsoft.com/office/drawing/2014/main" id="{D8EFE11B-F8AF-42DD-B72B-C16605767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37" name="CuadroTexto 1036">
          <a:extLst>
            <a:ext uri="{FF2B5EF4-FFF2-40B4-BE49-F238E27FC236}">
              <a16:creationId xmlns:a16="http://schemas.microsoft.com/office/drawing/2014/main" id="{72812CFE-4290-49F4-AA1C-1DC37909571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38" name="CuadroTexto 1037">
          <a:extLst>
            <a:ext uri="{FF2B5EF4-FFF2-40B4-BE49-F238E27FC236}">
              <a16:creationId xmlns:a16="http://schemas.microsoft.com/office/drawing/2014/main" id="{D40A4B55-2CB9-440F-82D8-68395CD583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39" name="CuadroTexto 1038">
          <a:extLst>
            <a:ext uri="{FF2B5EF4-FFF2-40B4-BE49-F238E27FC236}">
              <a16:creationId xmlns:a16="http://schemas.microsoft.com/office/drawing/2014/main" id="{20BDEE75-2B31-4C20-9B29-9FEB8AF56E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40" name="CuadroTexto 1039">
          <a:extLst>
            <a:ext uri="{FF2B5EF4-FFF2-40B4-BE49-F238E27FC236}">
              <a16:creationId xmlns:a16="http://schemas.microsoft.com/office/drawing/2014/main" id="{9FAB3B89-B25E-4408-A45A-4BEB23664A9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41" name="CuadroTexto 1040">
          <a:extLst>
            <a:ext uri="{FF2B5EF4-FFF2-40B4-BE49-F238E27FC236}">
              <a16:creationId xmlns:a16="http://schemas.microsoft.com/office/drawing/2014/main" id="{482BAFF3-FF84-4713-9B57-F255E6A742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42" name="CuadroTexto 1041">
          <a:extLst>
            <a:ext uri="{FF2B5EF4-FFF2-40B4-BE49-F238E27FC236}">
              <a16:creationId xmlns:a16="http://schemas.microsoft.com/office/drawing/2014/main" id="{E9DB3506-3BCB-4B5E-AACF-B8ED2B95D30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43" name="CuadroTexto 1042">
          <a:extLst>
            <a:ext uri="{FF2B5EF4-FFF2-40B4-BE49-F238E27FC236}">
              <a16:creationId xmlns:a16="http://schemas.microsoft.com/office/drawing/2014/main" id="{68A63467-5B70-4C0F-B604-CCD33A994EE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44" name="CuadroTexto 1043">
          <a:extLst>
            <a:ext uri="{FF2B5EF4-FFF2-40B4-BE49-F238E27FC236}">
              <a16:creationId xmlns:a16="http://schemas.microsoft.com/office/drawing/2014/main" id="{58C3342A-14AD-4FE1-ABE5-28F87CAAD8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45" name="CuadroTexto 1044">
          <a:extLst>
            <a:ext uri="{FF2B5EF4-FFF2-40B4-BE49-F238E27FC236}">
              <a16:creationId xmlns:a16="http://schemas.microsoft.com/office/drawing/2014/main" id="{DF7753B4-E9A4-4DB4-8AB4-54468C78085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46" name="CuadroTexto 1045">
          <a:extLst>
            <a:ext uri="{FF2B5EF4-FFF2-40B4-BE49-F238E27FC236}">
              <a16:creationId xmlns:a16="http://schemas.microsoft.com/office/drawing/2014/main" id="{6C4F1B91-E7EB-4169-A591-EB6FAD016F2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47" name="CuadroTexto 1046">
          <a:extLst>
            <a:ext uri="{FF2B5EF4-FFF2-40B4-BE49-F238E27FC236}">
              <a16:creationId xmlns:a16="http://schemas.microsoft.com/office/drawing/2014/main" id="{3A9EF8A8-0857-4A47-A36E-D587DA3A8F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48" name="CuadroTexto 1047">
          <a:extLst>
            <a:ext uri="{FF2B5EF4-FFF2-40B4-BE49-F238E27FC236}">
              <a16:creationId xmlns:a16="http://schemas.microsoft.com/office/drawing/2014/main" id="{74F48970-2A72-40E8-9F42-19BC0C62EA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49" name="CuadroTexto 1048">
          <a:extLst>
            <a:ext uri="{FF2B5EF4-FFF2-40B4-BE49-F238E27FC236}">
              <a16:creationId xmlns:a16="http://schemas.microsoft.com/office/drawing/2014/main" id="{D6B0AFAB-DA97-43C4-A66F-9C5513719A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50" name="CuadroTexto 1049">
          <a:extLst>
            <a:ext uri="{FF2B5EF4-FFF2-40B4-BE49-F238E27FC236}">
              <a16:creationId xmlns:a16="http://schemas.microsoft.com/office/drawing/2014/main" id="{A6C0B0BB-4D4C-4B97-A109-C902140A65F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51" name="CuadroTexto 1050">
          <a:extLst>
            <a:ext uri="{FF2B5EF4-FFF2-40B4-BE49-F238E27FC236}">
              <a16:creationId xmlns:a16="http://schemas.microsoft.com/office/drawing/2014/main" id="{FD550386-2EFA-4E50-95BE-7DD150A77F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52" name="CuadroTexto 1051">
          <a:extLst>
            <a:ext uri="{FF2B5EF4-FFF2-40B4-BE49-F238E27FC236}">
              <a16:creationId xmlns:a16="http://schemas.microsoft.com/office/drawing/2014/main" id="{6552AA6A-0145-4A43-A903-E543997EAF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53" name="CuadroTexto 1052">
          <a:extLst>
            <a:ext uri="{FF2B5EF4-FFF2-40B4-BE49-F238E27FC236}">
              <a16:creationId xmlns:a16="http://schemas.microsoft.com/office/drawing/2014/main" id="{980593F3-7EBB-4A60-8573-64341DBB7F1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54" name="CuadroTexto 1053">
          <a:extLst>
            <a:ext uri="{FF2B5EF4-FFF2-40B4-BE49-F238E27FC236}">
              <a16:creationId xmlns:a16="http://schemas.microsoft.com/office/drawing/2014/main" id="{CF04EE49-5C7C-4B19-B29C-8F3423F2DC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55" name="CuadroTexto 1054">
          <a:extLst>
            <a:ext uri="{FF2B5EF4-FFF2-40B4-BE49-F238E27FC236}">
              <a16:creationId xmlns:a16="http://schemas.microsoft.com/office/drawing/2014/main" id="{4D8B9404-C050-469D-B06A-301D2F8879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56" name="CuadroTexto 1055">
          <a:extLst>
            <a:ext uri="{FF2B5EF4-FFF2-40B4-BE49-F238E27FC236}">
              <a16:creationId xmlns:a16="http://schemas.microsoft.com/office/drawing/2014/main" id="{69DAF96B-FE1D-49E1-9FCA-0DB42200034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57" name="CuadroTexto 1056">
          <a:extLst>
            <a:ext uri="{FF2B5EF4-FFF2-40B4-BE49-F238E27FC236}">
              <a16:creationId xmlns:a16="http://schemas.microsoft.com/office/drawing/2014/main" id="{9AA3677B-CE6E-406C-9F1D-F47DD9AD15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58" name="CuadroTexto 1057">
          <a:extLst>
            <a:ext uri="{FF2B5EF4-FFF2-40B4-BE49-F238E27FC236}">
              <a16:creationId xmlns:a16="http://schemas.microsoft.com/office/drawing/2014/main" id="{3FCEB061-D718-4331-B79B-E4DAA13DD9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59" name="CuadroTexto 1058">
          <a:extLst>
            <a:ext uri="{FF2B5EF4-FFF2-40B4-BE49-F238E27FC236}">
              <a16:creationId xmlns:a16="http://schemas.microsoft.com/office/drawing/2014/main" id="{37280104-E8F3-4D3E-9AF1-EF299E5E066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60" name="CuadroTexto 1059">
          <a:extLst>
            <a:ext uri="{FF2B5EF4-FFF2-40B4-BE49-F238E27FC236}">
              <a16:creationId xmlns:a16="http://schemas.microsoft.com/office/drawing/2014/main" id="{87DFDD84-2C1F-40E6-A6F7-612A9FBF28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61" name="CuadroTexto 1060">
          <a:extLst>
            <a:ext uri="{FF2B5EF4-FFF2-40B4-BE49-F238E27FC236}">
              <a16:creationId xmlns:a16="http://schemas.microsoft.com/office/drawing/2014/main" id="{6F83F937-99D8-4962-B701-960BB5A810B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62" name="CuadroTexto 1061">
          <a:extLst>
            <a:ext uri="{FF2B5EF4-FFF2-40B4-BE49-F238E27FC236}">
              <a16:creationId xmlns:a16="http://schemas.microsoft.com/office/drawing/2014/main" id="{1E40B45C-12DF-4DF2-881B-7162BDF253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63" name="CuadroTexto 1062">
          <a:extLst>
            <a:ext uri="{FF2B5EF4-FFF2-40B4-BE49-F238E27FC236}">
              <a16:creationId xmlns:a16="http://schemas.microsoft.com/office/drawing/2014/main" id="{5271675D-F9DE-4614-94AE-5A9ED4B91A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64" name="CuadroTexto 1063">
          <a:extLst>
            <a:ext uri="{FF2B5EF4-FFF2-40B4-BE49-F238E27FC236}">
              <a16:creationId xmlns:a16="http://schemas.microsoft.com/office/drawing/2014/main" id="{6DDD1798-B3D1-4A58-9760-B19F8C0595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65" name="CuadroTexto 1064">
          <a:extLst>
            <a:ext uri="{FF2B5EF4-FFF2-40B4-BE49-F238E27FC236}">
              <a16:creationId xmlns:a16="http://schemas.microsoft.com/office/drawing/2014/main" id="{E99FFF62-392C-456E-BCFD-BD566B6AAD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66" name="CuadroTexto 1065">
          <a:extLst>
            <a:ext uri="{FF2B5EF4-FFF2-40B4-BE49-F238E27FC236}">
              <a16:creationId xmlns:a16="http://schemas.microsoft.com/office/drawing/2014/main" id="{588540E3-621F-4CFB-9B82-A06C334C2C7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67" name="CuadroTexto 1066">
          <a:extLst>
            <a:ext uri="{FF2B5EF4-FFF2-40B4-BE49-F238E27FC236}">
              <a16:creationId xmlns:a16="http://schemas.microsoft.com/office/drawing/2014/main" id="{F77DDB99-8889-4A6C-9906-BF22C3E679D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68" name="CuadroTexto 1067">
          <a:extLst>
            <a:ext uri="{FF2B5EF4-FFF2-40B4-BE49-F238E27FC236}">
              <a16:creationId xmlns:a16="http://schemas.microsoft.com/office/drawing/2014/main" id="{D21FC4B2-B6F1-42ED-A250-5B6EBD6F73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69" name="CuadroTexto 1068">
          <a:extLst>
            <a:ext uri="{FF2B5EF4-FFF2-40B4-BE49-F238E27FC236}">
              <a16:creationId xmlns:a16="http://schemas.microsoft.com/office/drawing/2014/main" id="{A9C1A3F1-43B4-4418-A195-C219DF994A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70" name="CuadroTexto 1069">
          <a:extLst>
            <a:ext uri="{FF2B5EF4-FFF2-40B4-BE49-F238E27FC236}">
              <a16:creationId xmlns:a16="http://schemas.microsoft.com/office/drawing/2014/main" id="{B455C51E-0003-4C81-B7DD-DC79218EE5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71" name="CuadroTexto 1070">
          <a:extLst>
            <a:ext uri="{FF2B5EF4-FFF2-40B4-BE49-F238E27FC236}">
              <a16:creationId xmlns:a16="http://schemas.microsoft.com/office/drawing/2014/main" id="{72330C99-00C5-4964-A570-736DA6D16D8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72" name="CuadroTexto 1071">
          <a:extLst>
            <a:ext uri="{FF2B5EF4-FFF2-40B4-BE49-F238E27FC236}">
              <a16:creationId xmlns:a16="http://schemas.microsoft.com/office/drawing/2014/main" id="{2DA05865-67F8-4A90-903E-E17F3C1B7C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73" name="CuadroTexto 1072">
          <a:extLst>
            <a:ext uri="{FF2B5EF4-FFF2-40B4-BE49-F238E27FC236}">
              <a16:creationId xmlns:a16="http://schemas.microsoft.com/office/drawing/2014/main" id="{B8CE1BB5-FB30-4094-8796-4A3C9FE359A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74" name="CuadroTexto 1073">
          <a:extLst>
            <a:ext uri="{FF2B5EF4-FFF2-40B4-BE49-F238E27FC236}">
              <a16:creationId xmlns:a16="http://schemas.microsoft.com/office/drawing/2014/main" id="{232B0A52-7734-476C-ACD6-25CDABD5DD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75" name="CuadroTexto 1074">
          <a:extLst>
            <a:ext uri="{FF2B5EF4-FFF2-40B4-BE49-F238E27FC236}">
              <a16:creationId xmlns:a16="http://schemas.microsoft.com/office/drawing/2014/main" id="{1423EF37-1C1D-458A-A6C5-6366165708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76" name="CuadroTexto 1075">
          <a:extLst>
            <a:ext uri="{FF2B5EF4-FFF2-40B4-BE49-F238E27FC236}">
              <a16:creationId xmlns:a16="http://schemas.microsoft.com/office/drawing/2014/main" id="{21BF1373-5773-4CA5-ABE2-F09CA8451A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77" name="CuadroTexto 1076">
          <a:extLst>
            <a:ext uri="{FF2B5EF4-FFF2-40B4-BE49-F238E27FC236}">
              <a16:creationId xmlns:a16="http://schemas.microsoft.com/office/drawing/2014/main" id="{E5307778-FB76-425C-A4A8-8FECC81B27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78" name="CuadroTexto 1077">
          <a:extLst>
            <a:ext uri="{FF2B5EF4-FFF2-40B4-BE49-F238E27FC236}">
              <a16:creationId xmlns:a16="http://schemas.microsoft.com/office/drawing/2014/main" id="{A83DA1CE-B9D9-4052-8FBB-B2CE46E5A6C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79" name="CuadroTexto 1078">
          <a:extLst>
            <a:ext uri="{FF2B5EF4-FFF2-40B4-BE49-F238E27FC236}">
              <a16:creationId xmlns:a16="http://schemas.microsoft.com/office/drawing/2014/main" id="{05A06EA0-A5BF-4603-A9A8-7CF9ED5155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80" name="CuadroTexto 1079">
          <a:extLst>
            <a:ext uri="{FF2B5EF4-FFF2-40B4-BE49-F238E27FC236}">
              <a16:creationId xmlns:a16="http://schemas.microsoft.com/office/drawing/2014/main" id="{7B3439E7-7BF2-46A2-AE13-C565DC91F0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81" name="CuadroTexto 1080">
          <a:extLst>
            <a:ext uri="{FF2B5EF4-FFF2-40B4-BE49-F238E27FC236}">
              <a16:creationId xmlns:a16="http://schemas.microsoft.com/office/drawing/2014/main" id="{AAD97CE0-D55B-4DF8-87E1-B3D2CDE5744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82" name="CuadroTexto 1081">
          <a:extLst>
            <a:ext uri="{FF2B5EF4-FFF2-40B4-BE49-F238E27FC236}">
              <a16:creationId xmlns:a16="http://schemas.microsoft.com/office/drawing/2014/main" id="{96E386F0-38DE-42FB-AF09-7792CB4444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83" name="CuadroTexto 1082">
          <a:extLst>
            <a:ext uri="{FF2B5EF4-FFF2-40B4-BE49-F238E27FC236}">
              <a16:creationId xmlns:a16="http://schemas.microsoft.com/office/drawing/2014/main" id="{1B375D4D-48FD-4CB9-8AAA-3956F73AFD8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84" name="CuadroTexto 1083">
          <a:extLst>
            <a:ext uri="{FF2B5EF4-FFF2-40B4-BE49-F238E27FC236}">
              <a16:creationId xmlns:a16="http://schemas.microsoft.com/office/drawing/2014/main" id="{3C0B9219-7436-4DF0-BF97-172800EA3C0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85" name="CuadroTexto 1084">
          <a:extLst>
            <a:ext uri="{FF2B5EF4-FFF2-40B4-BE49-F238E27FC236}">
              <a16:creationId xmlns:a16="http://schemas.microsoft.com/office/drawing/2014/main" id="{D7364C1F-D98B-4349-81E6-9E297ACA6F7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86" name="CuadroTexto 1085">
          <a:extLst>
            <a:ext uri="{FF2B5EF4-FFF2-40B4-BE49-F238E27FC236}">
              <a16:creationId xmlns:a16="http://schemas.microsoft.com/office/drawing/2014/main" id="{184A2AA3-9140-4102-85AF-6E9AF8AB803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87" name="CuadroTexto 1086">
          <a:extLst>
            <a:ext uri="{FF2B5EF4-FFF2-40B4-BE49-F238E27FC236}">
              <a16:creationId xmlns:a16="http://schemas.microsoft.com/office/drawing/2014/main" id="{7E59B9A0-7C6A-4697-AE78-CE9DFA6025E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88" name="CuadroTexto 1087">
          <a:extLst>
            <a:ext uri="{FF2B5EF4-FFF2-40B4-BE49-F238E27FC236}">
              <a16:creationId xmlns:a16="http://schemas.microsoft.com/office/drawing/2014/main" id="{CEA34DA7-8D6F-432F-9F18-E0C062B0D09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89" name="CuadroTexto 1088">
          <a:extLst>
            <a:ext uri="{FF2B5EF4-FFF2-40B4-BE49-F238E27FC236}">
              <a16:creationId xmlns:a16="http://schemas.microsoft.com/office/drawing/2014/main" id="{D88BF1D9-AA96-4CDA-8EDF-A3276CD04D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90" name="CuadroTexto 1089">
          <a:extLst>
            <a:ext uri="{FF2B5EF4-FFF2-40B4-BE49-F238E27FC236}">
              <a16:creationId xmlns:a16="http://schemas.microsoft.com/office/drawing/2014/main" id="{143B1AAC-32B0-4656-9EA6-DA1C5A37005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91" name="CuadroTexto 1090">
          <a:extLst>
            <a:ext uri="{FF2B5EF4-FFF2-40B4-BE49-F238E27FC236}">
              <a16:creationId xmlns:a16="http://schemas.microsoft.com/office/drawing/2014/main" id="{089E68C0-829B-484A-A9C3-6DDC8918EA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92" name="CuadroTexto 1091">
          <a:extLst>
            <a:ext uri="{FF2B5EF4-FFF2-40B4-BE49-F238E27FC236}">
              <a16:creationId xmlns:a16="http://schemas.microsoft.com/office/drawing/2014/main" id="{23AC7B00-302D-4A04-A905-48B622F884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93" name="CuadroTexto 1092">
          <a:extLst>
            <a:ext uri="{FF2B5EF4-FFF2-40B4-BE49-F238E27FC236}">
              <a16:creationId xmlns:a16="http://schemas.microsoft.com/office/drawing/2014/main" id="{42522395-D9F6-4111-AA90-BB86747DF3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94" name="CuadroTexto 1093">
          <a:extLst>
            <a:ext uri="{FF2B5EF4-FFF2-40B4-BE49-F238E27FC236}">
              <a16:creationId xmlns:a16="http://schemas.microsoft.com/office/drawing/2014/main" id="{9D39E23A-88A9-48A9-90C5-AB2AE5091D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95" name="CuadroTexto 1094">
          <a:extLst>
            <a:ext uri="{FF2B5EF4-FFF2-40B4-BE49-F238E27FC236}">
              <a16:creationId xmlns:a16="http://schemas.microsoft.com/office/drawing/2014/main" id="{E116F481-9F63-444A-B7B9-1F5DB70004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96" name="CuadroTexto 1095">
          <a:extLst>
            <a:ext uri="{FF2B5EF4-FFF2-40B4-BE49-F238E27FC236}">
              <a16:creationId xmlns:a16="http://schemas.microsoft.com/office/drawing/2014/main" id="{1B5DDE54-F2AE-40D3-A061-52E3EA5F6B8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097" name="CuadroTexto 1096">
          <a:extLst>
            <a:ext uri="{FF2B5EF4-FFF2-40B4-BE49-F238E27FC236}">
              <a16:creationId xmlns:a16="http://schemas.microsoft.com/office/drawing/2014/main" id="{9F16900F-ABE3-4951-87EF-60B50EBDDE7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98" name="CuadroTexto 1097">
          <a:extLst>
            <a:ext uri="{FF2B5EF4-FFF2-40B4-BE49-F238E27FC236}">
              <a16:creationId xmlns:a16="http://schemas.microsoft.com/office/drawing/2014/main" id="{F595775D-6FA3-4BE8-8071-3C674B2B37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099" name="CuadroTexto 1098">
          <a:extLst>
            <a:ext uri="{FF2B5EF4-FFF2-40B4-BE49-F238E27FC236}">
              <a16:creationId xmlns:a16="http://schemas.microsoft.com/office/drawing/2014/main" id="{8D1730C0-F466-493E-9EDA-AF09FE38F8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00" name="CuadroTexto 1099">
          <a:extLst>
            <a:ext uri="{FF2B5EF4-FFF2-40B4-BE49-F238E27FC236}">
              <a16:creationId xmlns:a16="http://schemas.microsoft.com/office/drawing/2014/main" id="{BE990C26-5A8D-49C6-9460-AE1DDD6715C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01" name="CuadroTexto 1100">
          <a:extLst>
            <a:ext uri="{FF2B5EF4-FFF2-40B4-BE49-F238E27FC236}">
              <a16:creationId xmlns:a16="http://schemas.microsoft.com/office/drawing/2014/main" id="{3AE89B91-0485-4AB2-8C9C-CD13D25A4F7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02" name="CuadroTexto 1101">
          <a:extLst>
            <a:ext uri="{FF2B5EF4-FFF2-40B4-BE49-F238E27FC236}">
              <a16:creationId xmlns:a16="http://schemas.microsoft.com/office/drawing/2014/main" id="{B293476F-C9DB-44CB-A1A0-B0BDAACC05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03" name="CuadroTexto 1102">
          <a:extLst>
            <a:ext uri="{FF2B5EF4-FFF2-40B4-BE49-F238E27FC236}">
              <a16:creationId xmlns:a16="http://schemas.microsoft.com/office/drawing/2014/main" id="{2BB322EC-EA30-4DA2-918A-B4AE2F2347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04" name="CuadroTexto 1103">
          <a:extLst>
            <a:ext uri="{FF2B5EF4-FFF2-40B4-BE49-F238E27FC236}">
              <a16:creationId xmlns:a16="http://schemas.microsoft.com/office/drawing/2014/main" id="{E300822D-1491-43F1-8F1F-D3B352671BC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05" name="CuadroTexto 1104">
          <a:extLst>
            <a:ext uri="{FF2B5EF4-FFF2-40B4-BE49-F238E27FC236}">
              <a16:creationId xmlns:a16="http://schemas.microsoft.com/office/drawing/2014/main" id="{741D54C0-F83F-4BE2-8C27-B094E729838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06" name="CuadroTexto 1105">
          <a:extLst>
            <a:ext uri="{FF2B5EF4-FFF2-40B4-BE49-F238E27FC236}">
              <a16:creationId xmlns:a16="http://schemas.microsoft.com/office/drawing/2014/main" id="{03A3D33A-7322-40F4-9CBD-A074D4F42EC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07" name="CuadroTexto 1106">
          <a:extLst>
            <a:ext uri="{FF2B5EF4-FFF2-40B4-BE49-F238E27FC236}">
              <a16:creationId xmlns:a16="http://schemas.microsoft.com/office/drawing/2014/main" id="{06EBEDC1-8FA0-4EB2-A83F-900E95A1562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08" name="CuadroTexto 1107">
          <a:extLst>
            <a:ext uri="{FF2B5EF4-FFF2-40B4-BE49-F238E27FC236}">
              <a16:creationId xmlns:a16="http://schemas.microsoft.com/office/drawing/2014/main" id="{3552CA6A-4F84-434E-8CC1-C4C927989A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09" name="CuadroTexto 1108">
          <a:extLst>
            <a:ext uri="{FF2B5EF4-FFF2-40B4-BE49-F238E27FC236}">
              <a16:creationId xmlns:a16="http://schemas.microsoft.com/office/drawing/2014/main" id="{3D642B10-38C9-4A2C-A325-EFDD722E045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10" name="CuadroTexto 1109">
          <a:extLst>
            <a:ext uri="{FF2B5EF4-FFF2-40B4-BE49-F238E27FC236}">
              <a16:creationId xmlns:a16="http://schemas.microsoft.com/office/drawing/2014/main" id="{307706CB-CB36-4ACB-A9E3-2835AFD4A4E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11" name="CuadroTexto 1110">
          <a:extLst>
            <a:ext uri="{FF2B5EF4-FFF2-40B4-BE49-F238E27FC236}">
              <a16:creationId xmlns:a16="http://schemas.microsoft.com/office/drawing/2014/main" id="{10220AE7-0A28-414A-A6A0-08CBA98F25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12" name="CuadroTexto 1111">
          <a:extLst>
            <a:ext uri="{FF2B5EF4-FFF2-40B4-BE49-F238E27FC236}">
              <a16:creationId xmlns:a16="http://schemas.microsoft.com/office/drawing/2014/main" id="{69D67283-BA54-4281-8C06-DF20DC81767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13" name="CuadroTexto 1112">
          <a:extLst>
            <a:ext uri="{FF2B5EF4-FFF2-40B4-BE49-F238E27FC236}">
              <a16:creationId xmlns:a16="http://schemas.microsoft.com/office/drawing/2014/main" id="{5C2F1687-7B91-4DD3-BE7F-452668CF03A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14" name="CuadroTexto 1113">
          <a:extLst>
            <a:ext uri="{FF2B5EF4-FFF2-40B4-BE49-F238E27FC236}">
              <a16:creationId xmlns:a16="http://schemas.microsoft.com/office/drawing/2014/main" id="{B650AF98-AF6E-4CA7-881C-559A3A7757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15" name="CuadroTexto 1114">
          <a:extLst>
            <a:ext uri="{FF2B5EF4-FFF2-40B4-BE49-F238E27FC236}">
              <a16:creationId xmlns:a16="http://schemas.microsoft.com/office/drawing/2014/main" id="{31864B5E-C1A1-43CA-A46F-AD36B0A759A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16" name="CuadroTexto 1115">
          <a:extLst>
            <a:ext uri="{FF2B5EF4-FFF2-40B4-BE49-F238E27FC236}">
              <a16:creationId xmlns:a16="http://schemas.microsoft.com/office/drawing/2014/main" id="{2868DDCC-8029-439B-8356-15A2B2A3B5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17" name="CuadroTexto 1116">
          <a:extLst>
            <a:ext uri="{FF2B5EF4-FFF2-40B4-BE49-F238E27FC236}">
              <a16:creationId xmlns:a16="http://schemas.microsoft.com/office/drawing/2014/main" id="{1678F3DB-28F2-47BF-AA5C-58ABD67632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18" name="CuadroTexto 1117">
          <a:extLst>
            <a:ext uri="{FF2B5EF4-FFF2-40B4-BE49-F238E27FC236}">
              <a16:creationId xmlns:a16="http://schemas.microsoft.com/office/drawing/2014/main" id="{45F4F830-4330-4B41-81E2-FD503A6F9A9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19" name="CuadroTexto 1118">
          <a:extLst>
            <a:ext uri="{FF2B5EF4-FFF2-40B4-BE49-F238E27FC236}">
              <a16:creationId xmlns:a16="http://schemas.microsoft.com/office/drawing/2014/main" id="{4F312636-E326-41F0-984E-75D365FD304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20" name="CuadroTexto 1119">
          <a:extLst>
            <a:ext uri="{FF2B5EF4-FFF2-40B4-BE49-F238E27FC236}">
              <a16:creationId xmlns:a16="http://schemas.microsoft.com/office/drawing/2014/main" id="{7C0BEB19-7AF0-48CD-B9EF-A81C59196C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21" name="CuadroTexto 1120">
          <a:extLst>
            <a:ext uri="{FF2B5EF4-FFF2-40B4-BE49-F238E27FC236}">
              <a16:creationId xmlns:a16="http://schemas.microsoft.com/office/drawing/2014/main" id="{A9BE17C6-A2C4-40B4-BA4F-C803C6D6B50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22" name="CuadroTexto 1121">
          <a:extLst>
            <a:ext uri="{FF2B5EF4-FFF2-40B4-BE49-F238E27FC236}">
              <a16:creationId xmlns:a16="http://schemas.microsoft.com/office/drawing/2014/main" id="{628FA3B7-258B-43F4-B078-3A05896A216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23" name="CuadroTexto 1122">
          <a:extLst>
            <a:ext uri="{FF2B5EF4-FFF2-40B4-BE49-F238E27FC236}">
              <a16:creationId xmlns:a16="http://schemas.microsoft.com/office/drawing/2014/main" id="{67692B93-661F-475E-9C34-DFB553E3E87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11</xdr:row>
      <xdr:rowOff>0</xdr:rowOff>
    </xdr:from>
    <xdr:ext cx="65" cy="172227"/>
    <xdr:sp macro="" textlink="">
      <xdr:nvSpPr>
        <xdr:cNvPr id="1124" name="CuadroTexto 1123">
          <a:extLst>
            <a:ext uri="{FF2B5EF4-FFF2-40B4-BE49-F238E27FC236}">
              <a16:creationId xmlns:a16="http://schemas.microsoft.com/office/drawing/2014/main" id="{B212D60D-33CA-4BFB-A8DB-520F761BDA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25" name="CuadroTexto 318">
          <a:extLst>
            <a:ext uri="{FF2B5EF4-FFF2-40B4-BE49-F238E27FC236}">
              <a16:creationId xmlns:a16="http://schemas.microsoft.com/office/drawing/2014/main" id="{4AE24E60-30A1-41B9-87B4-A3AB43C0FC2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26" name="CuadroTexto 325">
          <a:extLst>
            <a:ext uri="{FF2B5EF4-FFF2-40B4-BE49-F238E27FC236}">
              <a16:creationId xmlns:a16="http://schemas.microsoft.com/office/drawing/2014/main" id="{5139D562-1D11-4A7C-BA97-7DE7C98276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27" name="CuadroTexto 332">
          <a:extLst>
            <a:ext uri="{FF2B5EF4-FFF2-40B4-BE49-F238E27FC236}">
              <a16:creationId xmlns:a16="http://schemas.microsoft.com/office/drawing/2014/main" id="{66109C5F-7014-402F-B646-AA561D1318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28" name="CuadroTexto 318">
          <a:extLst>
            <a:ext uri="{FF2B5EF4-FFF2-40B4-BE49-F238E27FC236}">
              <a16:creationId xmlns:a16="http://schemas.microsoft.com/office/drawing/2014/main" id="{B9E31BB5-784E-4FD4-9D77-6338D433C8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29" name="CuadroTexto 325">
          <a:extLst>
            <a:ext uri="{FF2B5EF4-FFF2-40B4-BE49-F238E27FC236}">
              <a16:creationId xmlns:a16="http://schemas.microsoft.com/office/drawing/2014/main" id="{AD4EAB2C-97D3-4BFF-B3B9-4AF11F32C7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30" name="CuadroTexto 332">
          <a:extLst>
            <a:ext uri="{FF2B5EF4-FFF2-40B4-BE49-F238E27FC236}">
              <a16:creationId xmlns:a16="http://schemas.microsoft.com/office/drawing/2014/main" id="{CE32130C-AB6D-42BA-A240-30C0D7EE0A3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31" name="CuadroTexto 1130">
          <a:extLst>
            <a:ext uri="{FF2B5EF4-FFF2-40B4-BE49-F238E27FC236}">
              <a16:creationId xmlns:a16="http://schemas.microsoft.com/office/drawing/2014/main" id="{682A6A37-5B44-4750-AD11-C33A35FBDEF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32" name="CuadroTexto 1131">
          <a:extLst>
            <a:ext uri="{FF2B5EF4-FFF2-40B4-BE49-F238E27FC236}">
              <a16:creationId xmlns:a16="http://schemas.microsoft.com/office/drawing/2014/main" id="{F5725A55-4CAB-4574-B3AE-7BCFC1543FC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11</xdr:row>
      <xdr:rowOff>0</xdr:rowOff>
    </xdr:from>
    <xdr:ext cx="65" cy="172227"/>
    <xdr:sp macro="" textlink="">
      <xdr:nvSpPr>
        <xdr:cNvPr id="1133" name="CuadroTexto 1132">
          <a:extLst>
            <a:ext uri="{FF2B5EF4-FFF2-40B4-BE49-F238E27FC236}">
              <a16:creationId xmlns:a16="http://schemas.microsoft.com/office/drawing/2014/main" id="{B20C9DED-FCCC-4906-8B99-BD356F5A1FA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34" name="CuadroTexto 319">
          <a:extLst>
            <a:ext uri="{FF2B5EF4-FFF2-40B4-BE49-F238E27FC236}">
              <a16:creationId xmlns:a16="http://schemas.microsoft.com/office/drawing/2014/main" id="{D8604F42-6A8E-47D1-A7B4-7C6D5AB6C2D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35" name="CuadroTexto 320">
          <a:extLst>
            <a:ext uri="{FF2B5EF4-FFF2-40B4-BE49-F238E27FC236}">
              <a16:creationId xmlns:a16="http://schemas.microsoft.com/office/drawing/2014/main" id="{3C9BDDB8-87FC-482A-A65A-7BEB2AB2BFA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36" name="CuadroTexto 321">
          <a:extLst>
            <a:ext uri="{FF2B5EF4-FFF2-40B4-BE49-F238E27FC236}">
              <a16:creationId xmlns:a16="http://schemas.microsoft.com/office/drawing/2014/main" id="{FCF0B2C0-64BC-4002-817F-27811010A12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37" name="CuadroTexto 322">
          <a:extLst>
            <a:ext uri="{FF2B5EF4-FFF2-40B4-BE49-F238E27FC236}">
              <a16:creationId xmlns:a16="http://schemas.microsoft.com/office/drawing/2014/main" id="{45AC7576-8C73-4DD0-874A-A918F0B20E2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38" name="CuadroTexto 323">
          <a:extLst>
            <a:ext uri="{FF2B5EF4-FFF2-40B4-BE49-F238E27FC236}">
              <a16:creationId xmlns:a16="http://schemas.microsoft.com/office/drawing/2014/main" id="{579AC42F-47AE-4C78-9BF0-3F8FF7D3491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39" name="CuadroTexto 324">
          <a:extLst>
            <a:ext uri="{FF2B5EF4-FFF2-40B4-BE49-F238E27FC236}">
              <a16:creationId xmlns:a16="http://schemas.microsoft.com/office/drawing/2014/main" id="{F5ECC147-7F9C-4E09-B25A-6556721E04C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0" name="CuadroTexto 326">
          <a:extLst>
            <a:ext uri="{FF2B5EF4-FFF2-40B4-BE49-F238E27FC236}">
              <a16:creationId xmlns:a16="http://schemas.microsoft.com/office/drawing/2014/main" id="{E6FBF97D-144A-42BE-8ADB-60EF6A3C09F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1" name="CuadroTexto 327">
          <a:extLst>
            <a:ext uri="{FF2B5EF4-FFF2-40B4-BE49-F238E27FC236}">
              <a16:creationId xmlns:a16="http://schemas.microsoft.com/office/drawing/2014/main" id="{0F57F04B-74BA-40B5-B785-55FC3AA8E2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2" name="CuadroTexto 328">
          <a:extLst>
            <a:ext uri="{FF2B5EF4-FFF2-40B4-BE49-F238E27FC236}">
              <a16:creationId xmlns:a16="http://schemas.microsoft.com/office/drawing/2014/main" id="{3E67BC71-EF1F-466D-8557-4F6E8BC91FD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3" name="CuadroTexto 329">
          <a:extLst>
            <a:ext uri="{FF2B5EF4-FFF2-40B4-BE49-F238E27FC236}">
              <a16:creationId xmlns:a16="http://schemas.microsoft.com/office/drawing/2014/main" id="{202A3649-1029-47AD-91C4-94B44F1D621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4" name="CuadroTexto 330">
          <a:extLst>
            <a:ext uri="{FF2B5EF4-FFF2-40B4-BE49-F238E27FC236}">
              <a16:creationId xmlns:a16="http://schemas.microsoft.com/office/drawing/2014/main" id="{5F4A621A-AB51-4AC5-8608-4D113645F1C4}"/>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5" name="CuadroTexto 331">
          <a:extLst>
            <a:ext uri="{FF2B5EF4-FFF2-40B4-BE49-F238E27FC236}">
              <a16:creationId xmlns:a16="http://schemas.microsoft.com/office/drawing/2014/main" id="{D363BEFC-6767-4F8B-8B6F-6E6D34799F6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6" name="CuadroTexto 333">
          <a:extLst>
            <a:ext uri="{FF2B5EF4-FFF2-40B4-BE49-F238E27FC236}">
              <a16:creationId xmlns:a16="http://schemas.microsoft.com/office/drawing/2014/main" id="{E0F164F1-6349-42E6-93B7-813EE160881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7" name="CuadroTexto 334">
          <a:extLst>
            <a:ext uri="{FF2B5EF4-FFF2-40B4-BE49-F238E27FC236}">
              <a16:creationId xmlns:a16="http://schemas.microsoft.com/office/drawing/2014/main" id="{C7143385-BD9D-40A4-86B8-C965CC1B954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8" name="CuadroTexto 335">
          <a:extLst>
            <a:ext uri="{FF2B5EF4-FFF2-40B4-BE49-F238E27FC236}">
              <a16:creationId xmlns:a16="http://schemas.microsoft.com/office/drawing/2014/main" id="{38AA00ED-94E5-402E-9C09-B1A62E35376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49" name="CuadroTexto 319">
          <a:extLst>
            <a:ext uri="{FF2B5EF4-FFF2-40B4-BE49-F238E27FC236}">
              <a16:creationId xmlns:a16="http://schemas.microsoft.com/office/drawing/2014/main" id="{A7784943-748F-481D-AFFE-3EFB2A4A46D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0" name="CuadroTexto 320">
          <a:extLst>
            <a:ext uri="{FF2B5EF4-FFF2-40B4-BE49-F238E27FC236}">
              <a16:creationId xmlns:a16="http://schemas.microsoft.com/office/drawing/2014/main" id="{4E8A2F8E-9017-4996-BEBC-9015BEB2E6C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1" name="CuadroTexto 321">
          <a:extLst>
            <a:ext uri="{FF2B5EF4-FFF2-40B4-BE49-F238E27FC236}">
              <a16:creationId xmlns:a16="http://schemas.microsoft.com/office/drawing/2014/main" id="{BEED7ED7-EBAD-47F6-8BC2-F9F970DF799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2" name="CuadroTexto 322">
          <a:extLst>
            <a:ext uri="{FF2B5EF4-FFF2-40B4-BE49-F238E27FC236}">
              <a16:creationId xmlns:a16="http://schemas.microsoft.com/office/drawing/2014/main" id="{9B6A8D06-F673-4C3D-B5BF-B69ACEEFA24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3" name="CuadroTexto 323">
          <a:extLst>
            <a:ext uri="{FF2B5EF4-FFF2-40B4-BE49-F238E27FC236}">
              <a16:creationId xmlns:a16="http://schemas.microsoft.com/office/drawing/2014/main" id="{BFCCC614-145D-4B47-B792-2DEB3C8469D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4" name="CuadroTexto 324">
          <a:extLst>
            <a:ext uri="{FF2B5EF4-FFF2-40B4-BE49-F238E27FC236}">
              <a16:creationId xmlns:a16="http://schemas.microsoft.com/office/drawing/2014/main" id="{B4C75FE6-2A00-4E91-BA13-29D3FEAC2DB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5" name="CuadroTexto 326">
          <a:extLst>
            <a:ext uri="{FF2B5EF4-FFF2-40B4-BE49-F238E27FC236}">
              <a16:creationId xmlns:a16="http://schemas.microsoft.com/office/drawing/2014/main" id="{1B7C7E4C-7FF9-438B-987F-4CE0EB22BDD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6" name="CuadroTexto 327">
          <a:extLst>
            <a:ext uri="{FF2B5EF4-FFF2-40B4-BE49-F238E27FC236}">
              <a16:creationId xmlns:a16="http://schemas.microsoft.com/office/drawing/2014/main" id="{94C8ABE1-BC32-4866-9C28-DF8FDEC3964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7" name="CuadroTexto 328">
          <a:extLst>
            <a:ext uri="{FF2B5EF4-FFF2-40B4-BE49-F238E27FC236}">
              <a16:creationId xmlns:a16="http://schemas.microsoft.com/office/drawing/2014/main" id="{3F906A46-6B76-4C3F-B6C8-0FCABB36E10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8" name="CuadroTexto 329">
          <a:extLst>
            <a:ext uri="{FF2B5EF4-FFF2-40B4-BE49-F238E27FC236}">
              <a16:creationId xmlns:a16="http://schemas.microsoft.com/office/drawing/2014/main" id="{C763776C-F18F-4256-8C4E-ED23F49CA8C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59" name="CuadroTexto 330">
          <a:extLst>
            <a:ext uri="{FF2B5EF4-FFF2-40B4-BE49-F238E27FC236}">
              <a16:creationId xmlns:a16="http://schemas.microsoft.com/office/drawing/2014/main" id="{4CE1ED40-92CE-463B-8C3B-1028F3A658F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0" name="CuadroTexto 331">
          <a:extLst>
            <a:ext uri="{FF2B5EF4-FFF2-40B4-BE49-F238E27FC236}">
              <a16:creationId xmlns:a16="http://schemas.microsoft.com/office/drawing/2014/main" id="{3B4098DF-E7D6-44AB-9A7C-C51C52B0FCA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1" name="CuadroTexto 333">
          <a:extLst>
            <a:ext uri="{FF2B5EF4-FFF2-40B4-BE49-F238E27FC236}">
              <a16:creationId xmlns:a16="http://schemas.microsoft.com/office/drawing/2014/main" id="{BB34CFB3-605E-4672-BE63-3C026D9F3DF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2" name="CuadroTexto 334">
          <a:extLst>
            <a:ext uri="{FF2B5EF4-FFF2-40B4-BE49-F238E27FC236}">
              <a16:creationId xmlns:a16="http://schemas.microsoft.com/office/drawing/2014/main" id="{1D589D14-DEEE-4789-AB2E-50751B2C9A4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3" name="CuadroTexto 335">
          <a:extLst>
            <a:ext uri="{FF2B5EF4-FFF2-40B4-BE49-F238E27FC236}">
              <a16:creationId xmlns:a16="http://schemas.microsoft.com/office/drawing/2014/main" id="{CD39B48D-94AA-4F40-91AC-1F620247A53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4" name="CuadroTexto 1163">
          <a:extLst>
            <a:ext uri="{FF2B5EF4-FFF2-40B4-BE49-F238E27FC236}">
              <a16:creationId xmlns:a16="http://schemas.microsoft.com/office/drawing/2014/main" id="{B744A88A-389C-4E0B-A5A7-C3D2889746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5" name="CuadroTexto 1164">
          <a:extLst>
            <a:ext uri="{FF2B5EF4-FFF2-40B4-BE49-F238E27FC236}">
              <a16:creationId xmlns:a16="http://schemas.microsoft.com/office/drawing/2014/main" id="{649610F6-782E-4E61-998B-6EA4AF36335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6" name="CuadroTexto 1165">
          <a:extLst>
            <a:ext uri="{FF2B5EF4-FFF2-40B4-BE49-F238E27FC236}">
              <a16:creationId xmlns:a16="http://schemas.microsoft.com/office/drawing/2014/main" id="{ECFF86C4-5CC8-4907-B8D5-397ADBAB92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7" name="CuadroTexto 1166">
          <a:extLst>
            <a:ext uri="{FF2B5EF4-FFF2-40B4-BE49-F238E27FC236}">
              <a16:creationId xmlns:a16="http://schemas.microsoft.com/office/drawing/2014/main" id="{83291FD3-A153-4B38-B6E0-F266DAC3BD3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8" name="CuadroTexto 1167">
          <a:extLst>
            <a:ext uri="{FF2B5EF4-FFF2-40B4-BE49-F238E27FC236}">
              <a16:creationId xmlns:a16="http://schemas.microsoft.com/office/drawing/2014/main" id="{8CC0BD2D-DC37-40DD-97B8-1E48003C14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69" name="CuadroTexto 1168">
          <a:extLst>
            <a:ext uri="{FF2B5EF4-FFF2-40B4-BE49-F238E27FC236}">
              <a16:creationId xmlns:a16="http://schemas.microsoft.com/office/drawing/2014/main" id="{796FAC9D-9FCD-4C47-AA0C-063F8C8B46E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0" name="CuadroTexto 1169">
          <a:extLst>
            <a:ext uri="{FF2B5EF4-FFF2-40B4-BE49-F238E27FC236}">
              <a16:creationId xmlns:a16="http://schemas.microsoft.com/office/drawing/2014/main" id="{F8F26AC7-FACE-4E14-865A-CC39A549603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1" name="CuadroTexto 1170">
          <a:extLst>
            <a:ext uri="{FF2B5EF4-FFF2-40B4-BE49-F238E27FC236}">
              <a16:creationId xmlns:a16="http://schemas.microsoft.com/office/drawing/2014/main" id="{CEED90A4-5C56-4155-8D18-22A9E0D14E1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2" name="CuadroTexto 1171">
          <a:extLst>
            <a:ext uri="{FF2B5EF4-FFF2-40B4-BE49-F238E27FC236}">
              <a16:creationId xmlns:a16="http://schemas.microsoft.com/office/drawing/2014/main" id="{5B5DA4E7-1825-4801-A803-DAD463A7AEE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3" name="CuadroTexto 1172">
          <a:extLst>
            <a:ext uri="{FF2B5EF4-FFF2-40B4-BE49-F238E27FC236}">
              <a16:creationId xmlns:a16="http://schemas.microsoft.com/office/drawing/2014/main" id="{DBF01B38-0D1E-47BB-AEE3-E1EE11F3F9B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4" name="CuadroTexto 1173">
          <a:extLst>
            <a:ext uri="{FF2B5EF4-FFF2-40B4-BE49-F238E27FC236}">
              <a16:creationId xmlns:a16="http://schemas.microsoft.com/office/drawing/2014/main" id="{82833DCF-D909-4DAB-8165-C0C19EE0C68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5" name="CuadroTexto 1174">
          <a:extLst>
            <a:ext uri="{FF2B5EF4-FFF2-40B4-BE49-F238E27FC236}">
              <a16:creationId xmlns:a16="http://schemas.microsoft.com/office/drawing/2014/main" id="{BE3C591D-4162-4F6B-B4FD-6F829D1BD02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6" name="CuadroTexto 1175">
          <a:extLst>
            <a:ext uri="{FF2B5EF4-FFF2-40B4-BE49-F238E27FC236}">
              <a16:creationId xmlns:a16="http://schemas.microsoft.com/office/drawing/2014/main" id="{7E7B0129-DB5E-4760-BBE9-E0FDB229777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7" name="CuadroTexto 1176">
          <a:extLst>
            <a:ext uri="{FF2B5EF4-FFF2-40B4-BE49-F238E27FC236}">
              <a16:creationId xmlns:a16="http://schemas.microsoft.com/office/drawing/2014/main" id="{6C7FB50A-937D-4C00-85A0-65B0D2F1BB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11</xdr:row>
      <xdr:rowOff>0</xdr:rowOff>
    </xdr:from>
    <xdr:ext cx="65" cy="172227"/>
    <xdr:sp macro="" textlink="">
      <xdr:nvSpPr>
        <xdr:cNvPr id="1178" name="CuadroTexto 1177">
          <a:extLst>
            <a:ext uri="{FF2B5EF4-FFF2-40B4-BE49-F238E27FC236}">
              <a16:creationId xmlns:a16="http://schemas.microsoft.com/office/drawing/2014/main" id="{D8DA8F4F-1D63-4797-AF77-6451EFB59C0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09" name="CuadroTexto 20108">
          <a:extLst>
            <a:ext uri="{FF2B5EF4-FFF2-40B4-BE49-F238E27FC236}">
              <a16:creationId xmlns:a16="http://schemas.microsoft.com/office/drawing/2014/main" id="{0E84BAB6-1D09-4C5C-9671-BAB6F87D9E31}"/>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0" name="CuadroTexto 20109">
          <a:extLst>
            <a:ext uri="{FF2B5EF4-FFF2-40B4-BE49-F238E27FC236}">
              <a16:creationId xmlns:a16="http://schemas.microsoft.com/office/drawing/2014/main" id="{2ABFD4FD-1578-410A-B423-B418DFEDB34A}"/>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1" name="CuadroTexto 20110">
          <a:extLst>
            <a:ext uri="{FF2B5EF4-FFF2-40B4-BE49-F238E27FC236}">
              <a16:creationId xmlns:a16="http://schemas.microsoft.com/office/drawing/2014/main" id="{BF417AE2-9832-4024-AF6C-F71DBCCF6E9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2" name="CuadroTexto 20111">
          <a:extLst>
            <a:ext uri="{FF2B5EF4-FFF2-40B4-BE49-F238E27FC236}">
              <a16:creationId xmlns:a16="http://schemas.microsoft.com/office/drawing/2014/main" id="{AD71A540-894B-460B-ACF7-179A189891C8}"/>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3" name="CuadroTexto 20112">
          <a:extLst>
            <a:ext uri="{FF2B5EF4-FFF2-40B4-BE49-F238E27FC236}">
              <a16:creationId xmlns:a16="http://schemas.microsoft.com/office/drawing/2014/main" id="{54B0EC3C-F3BA-4527-A8D5-CF4C7D4CF7FC}"/>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4" name="CuadroTexto 20113">
          <a:extLst>
            <a:ext uri="{FF2B5EF4-FFF2-40B4-BE49-F238E27FC236}">
              <a16:creationId xmlns:a16="http://schemas.microsoft.com/office/drawing/2014/main" id="{62EC63D8-8678-4097-8BCE-2D30B2415D1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5" name="CuadroTexto 20114">
          <a:extLst>
            <a:ext uri="{FF2B5EF4-FFF2-40B4-BE49-F238E27FC236}">
              <a16:creationId xmlns:a16="http://schemas.microsoft.com/office/drawing/2014/main" id="{857E4CC6-3C92-4A0A-852F-057890FFD32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6" name="CuadroTexto 20115">
          <a:extLst>
            <a:ext uri="{FF2B5EF4-FFF2-40B4-BE49-F238E27FC236}">
              <a16:creationId xmlns:a16="http://schemas.microsoft.com/office/drawing/2014/main" id="{2E82756B-E235-455F-980B-E90726EA3A6A}"/>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7" name="CuadroTexto 20116">
          <a:extLst>
            <a:ext uri="{FF2B5EF4-FFF2-40B4-BE49-F238E27FC236}">
              <a16:creationId xmlns:a16="http://schemas.microsoft.com/office/drawing/2014/main" id="{E0196F5B-374B-41C4-A682-1C8A186EB1A4}"/>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8" name="CuadroTexto 20117">
          <a:extLst>
            <a:ext uri="{FF2B5EF4-FFF2-40B4-BE49-F238E27FC236}">
              <a16:creationId xmlns:a16="http://schemas.microsoft.com/office/drawing/2014/main" id="{41380CD8-47FA-4206-AB06-2B8F810DD691}"/>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19" name="CuadroTexto 20118">
          <a:extLst>
            <a:ext uri="{FF2B5EF4-FFF2-40B4-BE49-F238E27FC236}">
              <a16:creationId xmlns:a16="http://schemas.microsoft.com/office/drawing/2014/main" id="{79B310BE-B598-4A49-A802-96B6F4DE5B2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20" name="CuadroTexto 20119">
          <a:extLst>
            <a:ext uri="{FF2B5EF4-FFF2-40B4-BE49-F238E27FC236}">
              <a16:creationId xmlns:a16="http://schemas.microsoft.com/office/drawing/2014/main" id="{8396714C-E43C-40AD-82C3-6258C641F76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21" name="CuadroTexto 20120">
          <a:extLst>
            <a:ext uri="{FF2B5EF4-FFF2-40B4-BE49-F238E27FC236}">
              <a16:creationId xmlns:a16="http://schemas.microsoft.com/office/drawing/2014/main" id="{9E850350-758D-431C-840A-66F7CE792809}"/>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22" name="CuadroTexto 20121">
          <a:extLst>
            <a:ext uri="{FF2B5EF4-FFF2-40B4-BE49-F238E27FC236}">
              <a16:creationId xmlns:a16="http://schemas.microsoft.com/office/drawing/2014/main" id="{325B1A6D-1D24-4C3F-B5CB-A10D028E9E23}"/>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23" name="CuadroTexto 20122">
          <a:extLst>
            <a:ext uri="{FF2B5EF4-FFF2-40B4-BE49-F238E27FC236}">
              <a16:creationId xmlns:a16="http://schemas.microsoft.com/office/drawing/2014/main" id="{D3E6AB23-8ABA-4985-8121-4BF1D234AE1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20124" name="CuadroTexto 20123">
          <a:extLst>
            <a:ext uri="{FF2B5EF4-FFF2-40B4-BE49-F238E27FC236}">
              <a16:creationId xmlns:a16="http://schemas.microsoft.com/office/drawing/2014/main" id="{DB3ACCA8-9757-4810-9CE4-F8303CDE03A8}"/>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195" name="CuadroTexto 1194">
          <a:extLst>
            <a:ext uri="{FF2B5EF4-FFF2-40B4-BE49-F238E27FC236}">
              <a16:creationId xmlns:a16="http://schemas.microsoft.com/office/drawing/2014/main" id="{6A69496F-F566-4FEA-8512-505F97C6499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196" name="CuadroTexto 1195">
          <a:extLst>
            <a:ext uri="{FF2B5EF4-FFF2-40B4-BE49-F238E27FC236}">
              <a16:creationId xmlns:a16="http://schemas.microsoft.com/office/drawing/2014/main" id="{BE2B34EB-E173-4C29-9EEC-8B2B2D3180C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197" name="CuadroTexto 1196">
          <a:extLst>
            <a:ext uri="{FF2B5EF4-FFF2-40B4-BE49-F238E27FC236}">
              <a16:creationId xmlns:a16="http://schemas.microsoft.com/office/drawing/2014/main" id="{05FAAB9B-D30F-4178-92EB-3310F1605FF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198" name="CuadroTexto 1197">
          <a:extLst>
            <a:ext uri="{FF2B5EF4-FFF2-40B4-BE49-F238E27FC236}">
              <a16:creationId xmlns:a16="http://schemas.microsoft.com/office/drawing/2014/main" id="{22268169-E6CC-4B14-B41A-53EE2C05B5A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199" name="CuadroTexto 1198">
          <a:extLst>
            <a:ext uri="{FF2B5EF4-FFF2-40B4-BE49-F238E27FC236}">
              <a16:creationId xmlns:a16="http://schemas.microsoft.com/office/drawing/2014/main" id="{0B0BEF72-C185-4921-B5B1-185F0D2E7BF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0" name="CuadroTexto 1199">
          <a:extLst>
            <a:ext uri="{FF2B5EF4-FFF2-40B4-BE49-F238E27FC236}">
              <a16:creationId xmlns:a16="http://schemas.microsoft.com/office/drawing/2014/main" id="{114FE923-BEF5-425D-8928-8D06B62A4DA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1" name="CuadroTexto 1200">
          <a:extLst>
            <a:ext uri="{FF2B5EF4-FFF2-40B4-BE49-F238E27FC236}">
              <a16:creationId xmlns:a16="http://schemas.microsoft.com/office/drawing/2014/main" id="{0C741F4A-DF09-4F7C-B83F-A39D5A586DF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2" name="CuadroTexto 1201">
          <a:extLst>
            <a:ext uri="{FF2B5EF4-FFF2-40B4-BE49-F238E27FC236}">
              <a16:creationId xmlns:a16="http://schemas.microsoft.com/office/drawing/2014/main" id="{CF7A3FF9-0DB1-4C3E-9E27-A171214A680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3" name="CuadroTexto 1202">
          <a:extLst>
            <a:ext uri="{FF2B5EF4-FFF2-40B4-BE49-F238E27FC236}">
              <a16:creationId xmlns:a16="http://schemas.microsoft.com/office/drawing/2014/main" id="{018F1FBA-F287-4AD7-ADB2-6DCA3F319A2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4" name="CuadroTexto 1203">
          <a:extLst>
            <a:ext uri="{FF2B5EF4-FFF2-40B4-BE49-F238E27FC236}">
              <a16:creationId xmlns:a16="http://schemas.microsoft.com/office/drawing/2014/main" id="{6FA2A92E-5F73-4176-8688-40C43198864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5" name="CuadroTexto 1204">
          <a:extLst>
            <a:ext uri="{FF2B5EF4-FFF2-40B4-BE49-F238E27FC236}">
              <a16:creationId xmlns:a16="http://schemas.microsoft.com/office/drawing/2014/main" id="{1AACC1DF-5F5D-491E-A5F5-CB45D6BAC60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6" name="CuadroTexto 1205">
          <a:extLst>
            <a:ext uri="{FF2B5EF4-FFF2-40B4-BE49-F238E27FC236}">
              <a16:creationId xmlns:a16="http://schemas.microsoft.com/office/drawing/2014/main" id="{AC2DFDE4-478B-4EED-8735-33A78D3A7A8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7" name="CuadroTexto 1206">
          <a:extLst>
            <a:ext uri="{FF2B5EF4-FFF2-40B4-BE49-F238E27FC236}">
              <a16:creationId xmlns:a16="http://schemas.microsoft.com/office/drawing/2014/main" id="{410FB849-F0D1-4664-BC22-C0A50B54CC7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8" name="CuadroTexto 1207">
          <a:extLst>
            <a:ext uri="{FF2B5EF4-FFF2-40B4-BE49-F238E27FC236}">
              <a16:creationId xmlns:a16="http://schemas.microsoft.com/office/drawing/2014/main" id="{977E064A-D85B-401B-B46D-EAD8702E6AF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09" name="CuadroTexto 1208">
          <a:extLst>
            <a:ext uri="{FF2B5EF4-FFF2-40B4-BE49-F238E27FC236}">
              <a16:creationId xmlns:a16="http://schemas.microsoft.com/office/drawing/2014/main" id="{C75B3F18-CD6A-4D8A-9735-F4B16288CA2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0" name="CuadroTexto 1209">
          <a:extLst>
            <a:ext uri="{FF2B5EF4-FFF2-40B4-BE49-F238E27FC236}">
              <a16:creationId xmlns:a16="http://schemas.microsoft.com/office/drawing/2014/main" id="{EE3298BD-A35D-4B61-B997-ACFC174FC1A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1" name="CuadroTexto 1210">
          <a:extLst>
            <a:ext uri="{FF2B5EF4-FFF2-40B4-BE49-F238E27FC236}">
              <a16:creationId xmlns:a16="http://schemas.microsoft.com/office/drawing/2014/main" id="{9D5DBB42-A810-4D5B-A9A5-C60D3519DB7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2" name="CuadroTexto 1211">
          <a:extLst>
            <a:ext uri="{FF2B5EF4-FFF2-40B4-BE49-F238E27FC236}">
              <a16:creationId xmlns:a16="http://schemas.microsoft.com/office/drawing/2014/main" id="{72216AB5-5DCD-4D29-91C1-744648F05F3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3" name="CuadroTexto 1212">
          <a:extLst>
            <a:ext uri="{FF2B5EF4-FFF2-40B4-BE49-F238E27FC236}">
              <a16:creationId xmlns:a16="http://schemas.microsoft.com/office/drawing/2014/main" id="{B214F3C3-D486-439A-AE74-58BB89D2208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4" name="CuadroTexto 1213">
          <a:extLst>
            <a:ext uri="{FF2B5EF4-FFF2-40B4-BE49-F238E27FC236}">
              <a16:creationId xmlns:a16="http://schemas.microsoft.com/office/drawing/2014/main" id="{946B6ED3-7816-4520-AA23-255D1A8AEDD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5" name="CuadroTexto 1214">
          <a:extLst>
            <a:ext uri="{FF2B5EF4-FFF2-40B4-BE49-F238E27FC236}">
              <a16:creationId xmlns:a16="http://schemas.microsoft.com/office/drawing/2014/main" id="{2B5A5A5D-90B3-4CDA-A048-DD07361C512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6" name="CuadroTexto 1215">
          <a:extLst>
            <a:ext uri="{FF2B5EF4-FFF2-40B4-BE49-F238E27FC236}">
              <a16:creationId xmlns:a16="http://schemas.microsoft.com/office/drawing/2014/main" id="{A62EE26B-208B-41DC-BDB6-382ED5C43DC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7" name="CuadroTexto 1216">
          <a:extLst>
            <a:ext uri="{FF2B5EF4-FFF2-40B4-BE49-F238E27FC236}">
              <a16:creationId xmlns:a16="http://schemas.microsoft.com/office/drawing/2014/main" id="{AF25468F-6593-4003-B286-9C2555656CC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8" name="CuadroTexto 1217">
          <a:extLst>
            <a:ext uri="{FF2B5EF4-FFF2-40B4-BE49-F238E27FC236}">
              <a16:creationId xmlns:a16="http://schemas.microsoft.com/office/drawing/2014/main" id="{7C3D57A8-11AF-4604-9F7A-45B92B5A334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19" name="CuadroTexto 1218">
          <a:extLst>
            <a:ext uri="{FF2B5EF4-FFF2-40B4-BE49-F238E27FC236}">
              <a16:creationId xmlns:a16="http://schemas.microsoft.com/office/drawing/2014/main" id="{6EB8E978-7488-4B94-BD5E-7FE81C9EA40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20" name="CuadroTexto 1219">
          <a:extLst>
            <a:ext uri="{FF2B5EF4-FFF2-40B4-BE49-F238E27FC236}">
              <a16:creationId xmlns:a16="http://schemas.microsoft.com/office/drawing/2014/main" id="{E65344AA-6769-4BB4-A17E-3A456C6AD88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21" name="CuadroTexto 1220">
          <a:extLst>
            <a:ext uri="{FF2B5EF4-FFF2-40B4-BE49-F238E27FC236}">
              <a16:creationId xmlns:a16="http://schemas.microsoft.com/office/drawing/2014/main" id="{F97F83E6-8A58-42F6-9A8F-92C2FAC53D6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22" name="CuadroTexto 1221">
          <a:extLst>
            <a:ext uri="{FF2B5EF4-FFF2-40B4-BE49-F238E27FC236}">
              <a16:creationId xmlns:a16="http://schemas.microsoft.com/office/drawing/2014/main" id="{5D077ADE-67BB-4118-A692-255D8D1B323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23" name="CuadroTexto 1222">
          <a:extLst>
            <a:ext uri="{FF2B5EF4-FFF2-40B4-BE49-F238E27FC236}">
              <a16:creationId xmlns:a16="http://schemas.microsoft.com/office/drawing/2014/main" id="{428DB00A-6388-4058-BD1B-3EDC4623145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24" name="CuadroTexto 1223">
          <a:extLst>
            <a:ext uri="{FF2B5EF4-FFF2-40B4-BE49-F238E27FC236}">
              <a16:creationId xmlns:a16="http://schemas.microsoft.com/office/drawing/2014/main" id="{8B146990-965D-42B6-9B7F-FC08C697BA4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11</xdr:row>
      <xdr:rowOff>0</xdr:rowOff>
    </xdr:from>
    <xdr:ext cx="65" cy="172227"/>
    <xdr:sp macro="" textlink="">
      <xdr:nvSpPr>
        <xdr:cNvPr id="1225" name="CuadroTexto 1224">
          <a:extLst>
            <a:ext uri="{FF2B5EF4-FFF2-40B4-BE49-F238E27FC236}">
              <a16:creationId xmlns:a16="http://schemas.microsoft.com/office/drawing/2014/main" id="{5AE1A267-265C-4188-AB21-F8B6760B7EDC}"/>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11</xdr:row>
      <xdr:rowOff>0</xdr:rowOff>
    </xdr:from>
    <xdr:ext cx="65" cy="172227"/>
    <xdr:sp macro="" textlink="">
      <xdr:nvSpPr>
        <xdr:cNvPr id="1226" name="CuadroTexto 1225">
          <a:extLst>
            <a:ext uri="{FF2B5EF4-FFF2-40B4-BE49-F238E27FC236}">
              <a16:creationId xmlns:a16="http://schemas.microsoft.com/office/drawing/2014/main" id="{75F64F5F-3BF1-40DD-B3C8-953FF72A26C0}"/>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11</xdr:row>
      <xdr:rowOff>0</xdr:rowOff>
    </xdr:from>
    <xdr:ext cx="65" cy="172227"/>
    <xdr:sp macro="" textlink="">
      <xdr:nvSpPr>
        <xdr:cNvPr id="1227" name="CuadroTexto 1226">
          <a:extLst>
            <a:ext uri="{FF2B5EF4-FFF2-40B4-BE49-F238E27FC236}">
              <a16:creationId xmlns:a16="http://schemas.microsoft.com/office/drawing/2014/main" id="{D1BEFC73-FFA2-42F6-85CC-02BEB83D1FC3}"/>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28" name="CuadroTexto 1227">
          <a:extLst>
            <a:ext uri="{FF2B5EF4-FFF2-40B4-BE49-F238E27FC236}">
              <a16:creationId xmlns:a16="http://schemas.microsoft.com/office/drawing/2014/main" id="{93910F1D-E7F0-474E-9236-31647A8CD21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29" name="CuadroTexto 1228">
          <a:extLst>
            <a:ext uri="{FF2B5EF4-FFF2-40B4-BE49-F238E27FC236}">
              <a16:creationId xmlns:a16="http://schemas.microsoft.com/office/drawing/2014/main" id="{83BEC395-A9C7-4DE4-88DF-D2E090560F8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30" name="CuadroTexto 1229">
          <a:extLst>
            <a:ext uri="{FF2B5EF4-FFF2-40B4-BE49-F238E27FC236}">
              <a16:creationId xmlns:a16="http://schemas.microsoft.com/office/drawing/2014/main" id="{A6BC82AF-064F-4DA0-8589-F7F6806AE21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101</xdr:row>
      <xdr:rowOff>0</xdr:rowOff>
    </xdr:from>
    <xdr:ext cx="65" cy="172227"/>
    <xdr:sp macro="" textlink="">
      <xdr:nvSpPr>
        <xdr:cNvPr id="1231" name="CuadroTexto 276">
          <a:extLst>
            <a:ext uri="{FF2B5EF4-FFF2-40B4-BE49-F238E27FC236}">
              <a16:creationId xmlns:a16="http://schemas.microsoft.com/office/drawing/2014/main" id="{CA5FA3E8-279D-4B6A-B64D-074F456DF056}"/>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101</xdr:row>
      <xdr:rowOff>0</xdr:rowOff>
    </xdr:from>
    <xdr:ext cx="65" cy="172227"/>
    <xdr:sp macro="" textlink="">
      <xdr:nvSpPr>
        <xdr:cNvPr id="1232" name="CuadroTexto 281">
          <a:extLst>
            <a:ext uri="{FF2B5EF4-FFF2-40B4-BE49-F238E27FC236}">
              <a16:creationId xmlns:a16="http://schemas.microsoft.com/office/drawing/2014/main" id="{AA2D4FAB-E727-45F4-AAC6-BDCDAA96AE7E}"/>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101</xdr:row>
      <xdr:rowOff>0</xdr:rowOff>
    </xdr:from>
    <xdr:ext cx="65" cy="172227"/>
    <xdr:sp macro="" textlink="">
      <xdr:nvSpPr>
        <xdr:cNvPr id="1233" name="CuadroTexto 282">
          <a:extLst>
            <a:ext uri="{FF2B5EF4-FFF2-40B4-BE49-F238E27FC236}">
              <a16:creationId xmlns:a16="http://schemas.microsoft.com/office/drawing/2014/main" id="{E85090A8-067C-4323-B538-8EDB4285D1F7}"/>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34" name="CuadroTexto 1233">
          <a:extLst>
            <a:ext uri="{FF2B5EF4-FFF2-40B4-BE49-F238E27FC236}">
              <a16:creationId xmlns:a16="http://schemas.microsoft.com/office/drawing/2014/main" id="{A470FE3B-85C8-48C7-B641-A62CF6BC8B3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35" name="CuadroTexto 1234">
          <a:extLst>
            <a:ext uri="{FF2B5EF4-FFF2-40B4-BE49-F238E27FC236}">
              <a16:creationId xmlns:a16="http://schemas.microsoft.com/office/drawing/2014/main" id="{B535A73D-9B95-4DCF-BC2A-8B05B45459E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36" name="CuadroTexto 1235">
          <a:extLst>
            <a:ext uri="{FF2B5EF4-FFF2-40B4-BE49-F238E27FC236}">
              <a16:creationId xmlns:a16="http://schemas.microsoft.com/office/drawing/2014/main" id="{6823A798-5358-4C13-9CEF-AF6D9E4785F3}"/>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37" name="CuadroTexto 1236">
          <a:extLst>
            <a:ext uri="{FF2B5EF4-FFF2-40B4-BE49-F238E27FC236}">
              <a16:creationId xmlns:a16="http://schemas.microsoft.com/office/drawing/2014/main" id="{704EEC53-2FA7-4B09-9EFE-936B9700FF0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38" name="CuadroTexto 1237">
          <a:extLst>
            <a:ext uri="{FF2B5EF4-FFF2-40B4-BE49-F238E27FC236}">
              <a16:creationId xmlns:a16="http://schemas.microsoft.com/office/drawing/2014/main" id="{664630E2-73E2-4A6D-9A8F-1B2C759EC0F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39" name="CuadroTexto 1238">
          <a:extLst>
            <a:ext uri="{FF2B5EF4-FFF2-40B4-BE49-F238E27FC236}">
              <a16:creationId xmlns:a16="http://schemas.microsoft.com/office/drawing/2014/main" id="{E402D43E-701E-44EC-A93D-40A2F594886D}"/>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0" name="CuadroTexto 1239">
          <a:extLst>
            <a:ext uri="{FF2B5EF4-FFF2-40B4-BE49-F238E27FC236}">
              <a16:creationId xmlns:a16="http://schemas.microsoft.com/office/drawing/2014/main" id="{0C54858B-834E-4C58-80F9-C053809DE44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1" name="CuadroTexto 1240">
          <a:extLst>
            <a:ext uri="{FF2B5EF4-FFF2-40B4-BE49-F238E27FC236}">
              <a16:creationId xmlns:a16="http://schemas.microsoft.com/office/drawing/2014/main" id="{D6060AAB-CD9F-42C8-A79F-30A122CC297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2" name="CuadroTexto 1241">
          <a:extLst>
            <a:ext uri="{FF2B5EF4-FFF2-40B4-BE49-F238E27FC236}">
              <a16:creationId xmlns:a16="http://schemas.microsoft.com/office/drawing/2014/main" id="{534A1C84-AA34-47A4-B7C4-650A3819CB9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3" name="CuadroTexto 1242">
          <a:extLst>
            <a:ext uri="{FF2B5EF4-FFF2-40B4-BE49-F238E27FC236}">
              <a16:creationId xmlns:a16="http://schemas.microsoft.com/office/drawing/2014/main" id="{A8DB171C-0E25-4BEE-9762-475BD9573CD2}"/>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4" name="CuadroTexto 1243">
          <a:extLst>
            <a:ext uri="{FF2B5EF4-FFF2-40B4-BE49-F238E27FC236}">
              <a16:creationId xmlns:a16="http://schemas.microsoft.com/office/drawing/2014/main" id="{D248472C-71F2-4527-9BE5-6E9CB5E14BC3}"/>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5" name="CuadroTexto 1244">
          <a:extLst>
            <a:ext uri="{FF2B5EF4-FFF2-40B4-BE49-F238E27FC236}">
              <a16:creationId xmlns:a16="http://schemas.microsoft.com/office/drawing/2014/main" id="{933FF3FB-4208-4D34-B775-CCB7B25E049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6" name="CuadroTexto 1245">
          <a:extLst>
            <a:ext uri="{FF2B5EF4-FFF2-40B4-BE49-F238E27FC236}">
              <a16:creationId xmlns:a16="http://schemas.microsoft.com/office/drawing/2014/main" id="{F81CF46C-3F82-4741-A8A7-06E958B1C56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7" name="CuadroTexto 1246">
          <a:extLst>
            <a:ext uri="{FF2B5EF4-FFF2-40B4-BE49-F238E27FC236}">
              <a16:creationId xmlns:a16="http://schemas.microsoft.com/office/drawing/2014/main" id="{9A81AF3A-EBB6-43E7-9F1B-05CB9B13EEA0}"/>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8" name="CuadroTexto 1247">
          <a:extLst>
            <a:ext uri="{FF2B5EF4-FFF2-40B4-BE49-F238E27FC236}">
              <a16:creationId xmlns:a16="http://schemas.microsoft.com/office/drawing/2014/main" id="{813DFD5C-7771-438E-9387-29107AAA088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49" name="CuadroTexto 1248">
          <a:extLst>
            <a:ext uri="{FF2B5EF4-FFF2-40B4-BE49-F238E27FC236}">
              <a16:creationId xmlns:a16="http://schemas.microsoft.com/office/drawing/2014/main" id="{047C8EC2-E8AF-4F16-8B57-AB0F9BBE9CA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0" name="CuadroTexto 1249">
          <a:extLst>
            <a:ext uri="{FF2B5EF4-FFF2-40B4-BE49-F238E27FC236}">
              <a16:creationId xmlns:a16="http://schemas.microsoft.com/office/drawing/2014/main" id="{6C4C65C6-9BF5-4912-B7F8-58289EF6B832}"/>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1" name="CuadroTexto 1250">
          <a:extLst>
            <a:ext uri="{FF2B5EF4-FFF2-40B4-BE49-F238E27FC236}">
              <a16:creationId xmlns:a16="http://schemas.microsoft.com/office/drawing/2014/main" id="{596A0DED-F5EC-4914-B851-1A7099257189}"/>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2" name="CuadroTexto 1251">
          <a:extLst>
            <a:ext uri="{FF2B5EF4-FFF2-40B4-BE49-F238E27FC236}">
              <a16:creationId xmlns:a16="http://schemas.microsoft.com/office/drawing/2014/main" id="{5781B715-6C3B-4EB7-90C3-6F6712DE09A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3" name="CuadroTexto 1252">
          <a:extLst>
            <a:ext uri="{FF2B5EF4-FFF2-40B4-BE49-F238E27FC236}">
              <a16:creationId xmlns:a16="http://schemas.microsoft.com/office/drawing/2014/main" id="{104CB18B-45DF-4A1D-BA59-9E58B8E0E7A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4" name="CuadroTexto 1253">
          <a:extLst>
            <a:ext uri="{FF2B5EF4-FFF2-40B4-BE49-F238E27FC236}">
              <a16:creationId xmlns:a16="http://schemas.microsoft.com/office/drawing/2014/main" id="{BD099727-F8D7-4F41-9D90-3A88ABB1BD6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5" name="CuadroTexto 1254">
          <a:extLst>
            <a:ext uri="{FF2B5EF4-FFF2-40B4-BE49-F238E27FC236}">
              <a16:creationId xmlns:a16="http://schemas.microsoft.com/office/drawing/2014/main" id="{8AC091D8-01B7-402D-B545-3EA7977C4B7D}"/>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6" name="CuadroTexto 1255">
          <a:extLst>
            <a:ext uri="{FF2B5EF4-FFF2-40B4-BE49-F238E27FC236}">
              <a16:creationId xmlns:a16="http://schemas.microsoft.com/office/drawing/2014/main" id="{FB3C943F-D773-4C19-978E-D79B947BEDAA}"/>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7" name="CuadroTexto 1256">
          <a:extLst>
            <a:ext uri="{FF2B5EF4-FFF2-40B4-BE49-F238E27FC236}">
              <a16:creationId xmlns:a16="http://schemas.microsoft.com/office/drawing/2014/main" id="{C79DEDCE-07FE-420C-BADD-4CDA01C1860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8" name="CuadroTexto 1257">
          <a:extLst>
            <a:ext uri="{FF2B5EF4-FFF2-40B4-BE49-F238E27FC236}">
              <a16:creationId xmlns:a16="http://schemas.microsoft.com/office/drawing/2014/main" id="{67D7A0B7-917A-4569-9E46-685E6EA0A3B5}"/>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59" name="CuadroTexto 1258">
          <a:extLst>
            <a:ext uri="{FF2B5EF4-FFF2-40B4-BE49-F238E27FC236}">
              <a16:creationId xmlns:a16="http://schemas.microsoft.com/office/drawing/2014/main" id="{5AE1D0C6-6BAA-4F88-BAAF-EE8EC6C56C28}"/>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60" name="CuadroTexto 1259">
          <a:extLst>
            <a:ext uri="{FF2B5EF4-FFF2-40B4-BE49-F238E27FC236}">
              <a16:creationId xmlns:a16="http://schemas.microsoft.com/office/drawing/2014/main" id="{7167E346-423D-4005-B6E7-E0E9D01DFD6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61" name="CuadroTexto 1260">
          <a:extLst>
            <a:ext uri="{FF2B5EF4-FFF2-40B4-BE49-F238E27FC236}">
              <a16:creationId xmlns:a16="http://schemas.microsoft.com/office/drawing/2014/main" id="{AB4AD611-FBE3-4FE7-B23B-D5313D2CAA9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62" name="CuadroTexto 1261">
          <a:extLst>
            <a:ext uri="{FF2B5EF4-FFF2-40B4-BE49-F238E27FC236}">
              <a16:creationId xmlns:a16="http://schemas.microsoft.com/office/drawing/2014/main" id="{9299B5DF-2D76-4B03-B9AF-E80A5E414599}"/>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63" name="CuadroTexto 1262">
          <a:extLst>
            <a:ext uri="{FF2B5EF4-FFF2-40B4-BE49-F238E27FC236}">
              <a16:creationId xmlns:a16="http://schemas.microsoft.com/office/drawing/2014/main" id="{EA22CF4C-9292-4F91-9703-5AB7230E85A5}"/>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13</xdr:row>
      <xdr:rowOff>0</xdr:rowOff>
    </xdr:from>
    <xdr:ext cx="65" cy="172227"/>
    <xdr:sp macro="" textlink="">
      <xdr:nvSpPr>
        <xdr:cNvPr id="1264" name="CuadroTexto 1263">
          <a:extLst>
            <a:ext uri="{FF2B5EF4-FFF2-40B4-BE49-F238E27FC236}">
              <a16:creationId xmlns:a16="http://schemas.microsoft.com/office/drawing/2014/main" id="{EEA4AD2D-92EB-4A0F-AE02-342F891A92AF}"/>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13</xdr:row>
      <xdr:rowOff>0</xdr:rowOff>
    </xdr:from>
    <xdr:ext cx="65" cy="172227"/>
    <xdr:sp macro="" textlink="">
      <xdr:nvSpPr>
        <xdr:cNvPr id="1265" name="CuadroTexto 1264">
          <a:extLst>
            <a:ext uri="{FF2B5EF4-FFF2-40B4-BE49-F238E27FC236}">
              <a16:creationId xmlns:a16="http://schemas.microsoft.com/office/drawing/2014/main" id="{3CB88751-BAE7-40C9-93D4-99C341247672}"/>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13</xdr:row>
      <xdr:rowOff>0</xdr:rowOff>
    </xdr:from>
    <xdr:ext cx="65" cy="172227"/>
    <xdr:sp macro="" textlink="">
      <xdr:nvSpPr>
        <xdr:cNvPr id="1266" name="CuadroTexto 1265">
          <a:extLst>
            <a:ext uri="{FF2B5EF4-FFF2-40B4-BE49-F238E27FC236}">
              <a16:creationId xmlns:a16="http://schemas.microsoft.com/office/drawing/2014/main" id="{0811B85D-5A6E-4DC4-98C9-70764F6EA2BA}"/>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67" name="CuadroTexto 1266">
          <a:extLst>
            <a:ext uri="{FF2B5EF4-FFF2-40B4-BE49-F238E27FC236}">
              <a16:creationId xmlns:a16="http://schemas.microsoft.com/office/drawing/2014/main" id="{0EA776EB-1C2E-4184-86D1-3C48A5E4F4E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68" name="CuadroTexto 1267">
          <a:extLst>
            <a:ext uri="{FF2B5EF4-FFF2-40B4-BE49-F238E27FC236}">
              <a16:creationId xmlns:a16="http://schemas.microsoft.com/office/drawing/2014/main" id="{D5B8D1CB-5C16-4550-BE6D-BD07F1B39D97}"/>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13</xdr:row>
      <xdr:rowOff>0</xdr:rowOff>
    </xdr:from>
    <xdr:ext cx="65" cy="172227"/>
    <xdr:sp macro="" textlink="">
      <xdr:nvSpPr>
        <xdr:cNvPr id="1269" name="CuadroTexto 1268">
          <a:extLst>
            <a:ext uri="{FF2B5EF4-FFF2-40B4-BE49-F238E27FC236}">
              <a16:creationId xmlns:a16="http://schemas.microsoft.com/office/drawing/2014/main" id="{01C38005-604E-49AA-9E04-0CA0CC29669C}"/>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116</xdr:row>
      <xdr:rowOff>0</xdr:rowOff>
    </xdr:from>
    <xdr:ext cx="65" cy="172227"/>
    <xdr:sp macro="" textlink="">
      <xdr:nvSpPr>
        <xdr:cNvPr id="1270" name="CuadroTexto 1269">
          <a:extLst>
            <a:ext uri="{FF2B5EF4-FFF2-40B4-BE49-F238E27FC236}">
              <a16:creationId xmlns:a16="http://schemas.microsoft.com/office/drawing/2014/main" id="{4B0ACD57-54A9-4B4C-8D94-D240F486AEB7}"/>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116</xdr:row>
      <xdr:rowOff>0</xdr:rowOff>
    </xdr:from>
    <xdr:ext cx="65" cy="172227"/>
    <xdr:sp macro="" textlink="">
      <xdr:nvSpPr>
        <xdr:cNvPr id="1271" name="CuadroTexto 1270">
          <a:extLst>
            <a:ext uri="{FF2B5EF4-FFF2-40B4-BE49-F238E27FC236}">
              <a16:creationId xmlns:a16="http://schemas.microsoft.com/office/drawing/2014/main" id="{CBC72EA3-81F6-49B5-BCB1-B9398C7F7BD6}"/>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116</xdr:row>
      <xdr:rowOff>0</xdr:rowOff>
    </xdr:from>
    <xdr:ext cx="65" cy="172227"/>
    <xdr:sp macro="" textlink="">
      <xdr:nvSpPr>
        <xdr:cNvPr id="1272" name="CuadroTexto 1271">
          <a:extLst>
            <a:ext uri="{FF2B5EF4-FFF2-40B4-BE49-F238E27FC236}">
              <a16:creationId xmlns:a16="http://schemas.microsoft.com/office/drawing/2014/main" id="{75AF4A46-1613-48CF-AEC7-248950112359}"/>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73" name="CuadroTexto 1272">
          <a:extLst>
            <a:ext uri="{FF2B5EF4-FFF2-40B4-BE49-F238E27FC236}">
              <a16:creationId xmlns:a16="http://schemas.microsoft.com/office/drawing/2014/main" id="{08CC8710-CD82-4E40-967E-DCFA43165C1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74" name="CuadroTexto 1273">
          <a:extLst>
            <a:ext uri="{FF2B5EF4-FFF2-40B4-BE49-F238E27FC236}">
              <a16:creationId xmlns:a16="http://schemas.microsoft.com/office/drawing/2014/main" id="{00A8F458-75BF-469C-80F0-15C0F8A2D75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75" name="CuadroTexto 1274">
          <a:extLst>
            <a:ext uri="{FF2B5EF4-FFF2-40B4-BE49-F238E27FC236}">
              <a16:creationId xmlns:a16="http://schemas.microsoft.com/office/drawing/2014/main" id="{AA531E60-41C3-42B4-9197-493DD66C63C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76" name="CuadroTexto 1275">
          <a:extLst>
            <a:ext uri="{FF2B5EF4-FFF2-40B4-BE49-F238E27FC236}">
              <a16:creationId xmlns:a16="http://schemas.microsoft.com/office/drawing/2014/main" id="{F2D9BA71-2801-4744-84D4-DDC4ABC26A60}"/>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77" name="CuadroTexto 1276">
          <a:extLst>
            <a:ext uri="{FF2B5EF4-FFF2-40B4-BE49-F238E27FC236}">
              <a16:creationId xmlns:a16="http://schemas.microsoft.com/office/drawing/2014/main" id="{F17F123F-09B3-4722-9809-760620FAAE0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78" name="CuadroTexto 1277">
          <a:extLst>
            <a:ext uri="{FF2B5EF4-FFF2-40B4-BE49-F238E27FC236}">
              <a16:creationId xmlns:a16="http://schemas.microsoft.com/office/drawing/2014/main" id="{60E125A4-1C90-4B1D-B142-F973BAAA9203}"/>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79" name="CuadroTexto 1278">
          <a:extLst>
            <a:ext uri="{FF2B5EF4-FFF2-40B4-BE49-F238E27FC236}">
              <a16:creationId xmlns:a16="http://schemas.microsoft.com/office/drawing/2014/main" id="{22D45A3F-F0BD-4BA3-9BB6-3F8BC1A555B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0" name="CuadroTexto 1279">
          <a:extLst>
            <a:ext uri="{FF2B5EF4-FFF2-40B4-BE49-F238E27FC236}">
              <a16:creationId xmlns:a16="http://schemas.microsoft.com/office/drawing/2014/main" id="{7985EFDA-7B5A-4A0F-9EF7-DF579F4E75F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1" name="CuadroTexto 1280">
          <a:extLst>
            <a:ext uri="{FF2B5EF4-FFF2-40B4-BE49-F238E27FC236}">
              <a16:creationId xmlns:a16="http://schemas.microsoft.com/office/drawing/2014/main" id="{24A8128F-E9E0-4385-B94A-D7D3F2986E0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2" name="CuadroTexto 1281">
          <a:extLst>
            <a:ext uri="{FF2B5EF4-FFF2-40B4-BE49-F238E27FC236}">
              <a16:creationId xmlns:a16="http://schemas.microsoft.com/office/drawing/2014/main" id="{783883B3-09B6-4312-AA7A-F16A3DD180C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3" name="CuadroTexto 1282">
          <a:extLst>
            <a:ext uri="{FF2B5EF4-FFF2-40B4-BE49-F238E27FC236}">
              <a16:creationId xmlns:a16="http://schemas.microsoft.com/office/drawing/2014/main" id="{5CE49F6C-61D5-47AA-B62F-C515F084106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4" name="CuadroTexto 1283">
          <a:extLst>
            <a:ext uri="{FF2B5EF4-FFF2-40B4-BE49-F238E27FC236}">
              <a16:creationId xmlns:a16="http://schemas.microsoft.com/office/drawing/2014/main" id="{939FEBF9-3EF6-4ECF-AA0E-9C0E066AB91C}"/>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5" name="CuadroTexto 1284">
          <a:extLst>
            <a:ext uri="{FF2B5EF4-FFF2-40B4-BE49-F238E27FC236}">
              <a16:creationId xmlns:a16="http://schemas.microsoft.com/office/drawing/2014/main" id="{90D90FD1-EB79-4DFE-80E3-64A647131BE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6" name="CuadroTexto 1285">
          <a:extLst>
            <a:ext uri="{FF2B5EF4-FFF2-40B4-BE49-F238E27FC236}">
              <a16:creationId xmlns:a16="http://schemas.microsoft.com/office/drawing/2014/main" id="{C5766BCD-1174-4327-AB99-43665636B3A3}"/>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7" name="CuadroTexto 1286">
          <a:extLst>
            <a:ext uri="{FF2B5EF4-FFF2-40B4-BE49-F238E27FC236}">
              <a16:creationId xmlns:a16="http://schemas.microsoft.com/office/drawing/2014/main" id="{93C9CFBB-E945-4638-8362-1F54899D1C7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8" name="CuadroTexto 1287">
          <a:extLst>
            <a:ext uri="{FF2B5EF4-FFF2-40B4-BE49-F238E27FC236}">
              <a16:creationId xmlns:a16="http://schemas.microsoft.com/office/drawing/2014/main" id="{771009F3-A3D2-4472-89BC-AEF492E18E5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89" name="CuadroTexto 1288">
          <a:extLst>
            <a:ext uri="{FF2B5EF4-FFF2-40B4-BE49-F238E27FC236}">
              <a16:creationId xmlns:a16="http://schemas.microsoft.com/office/drawing/2014/main" id="{74CB9991-F30D-466C-899D-C328B62A934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0" name="CuadroTexto 1289">
          <a:extLst>
            <a:ext uri="{FF2B5EF4-FFF2-40B4-BE49-F238E27FC236}">
              <a16:creationId xmlns:a16="http://schemas.microsoft.com/office/drawing/2014/main" id="{0B4C4D9D-B498-45A5-90C4-8313F320BBA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1" name="CuadroTexto 1290">
          <a:extLst>
            <a:ext uri="{FF2B5EF4-FFF2-40B4-BE49-F238E27FC236}">
              <a16:creationId xmlns:a16="http://schemas.microsoft.com/office/drawing/2014/main" id="{695F1A44-1EF2-403B-BC7C-7AEA14278DA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2" name="CuadroTexto 1291">
          <a:extLst>
            <a:ext uri="{FF2B5EF4-FFF2-40B4-BE49-F238E27FC236}">
              <a16:creationId xmlns:a16="http://schemas.microsoft.com/office/drawing/2014/main" id="{E4A564E2-C325-48F5-BD19-296BBE40D3D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3" name="CuadroTexto 1292">
          <a:extLst>
            <a:ext uri="{FF2B5EF4-FFF2-40B4-BE49-F238E27FC236}">
              <a16:creationId xmlns:a16="http://schemas.microsoft.com/office/drawing/2014/main" id="{82673EC1-9C3A-45DE-A13D-4C61441051C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4" name="CuadroTexto 1293">
          <a:extLst>
            <a:ext uri="{FF2B5EF4-FFF2-40B4-BE49-F238E27FC236}">
              <a16:creationId xmlns:a16="http://schemas.microsoft.com/office/drawing/2014/main" id="{580702D1-1E58-4C2A-B164-76AA05A7599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5" name="CuadroTexto 1294">
          <a:extLst>
            <a:ext uri="{FF2B5EF4-FFF2-40B4-BE49-F238E27FC236}">
              <a16:creationId xmlns:a16="http://schemas.microsoft.com/office/drawing/2014/main" id="{F0811860-069C-4240-A9CE-100BF7E1C59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6" name="CuadroTexto 1295">
          <a:extLst>
            <a:ext uri="{FF2B5EF4-FFF2-40B4-BE49-F238E27FC236}">
              <a16:creationId xmlns:a16="http://schemas.microsoft.com/office/drawing/2014/main" id="{2ECFD028-6E0E-482B-BB15-6402496A162C}"/>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7" name="CuadroTexto 1296">
          <a:extLst>
            <a:ext uri="{FF2B5EF4-FFF2-40B4-BE49-F238E27FC236}">
              <a16:creationId xmlns:a16="http://schemas.microsoft.com/office/drawing/2014/main" id="{8E92EDC0-916B-408F-9244-90715CDE01C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8" name="CuadroTexto 1297">
          <a:extLst>
            <a:ext uri="{FF2B5EF4-FFF2-40B4-BE49-F238E27FC236}">
              <a16:creationId xmlns:a16="http://schemas.microsoft.com/office/drawing/2014/main" id="{A90B3B8C-2CF3-4BD3-A50C-CD6047ED8AF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299" name="CuadroTexto 1298">
          <a:extLst>
            <a:ext uri="{FF2B5EF4-FFF2-40B4-BE49-F238E27FC236}">
              <a16:creationId xmlns:a16="http://schemas.microsoft.com/office/drawing/2014/main" id="{BFF9A658-46CF-42DE-91C4-F1C02B6CF04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300" name="CuadroTexto 1299">
          <a:extLst>
            <a:ext uri="{FF2B5EF4-FFF2-40B4-BE49-F238E27FC236}">
              <a16:creationId xmlns:a16="http://schemas.microsoft.com/office/drawing/2014/main" id="{F8A0269A-A4AF-489F-AFC1-EE76E50C81F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301" name="CuadroTexto 1300">
          <a:extLst>
            <a:ext uri="{FF2B5EF4-FFF2-40B4-BE49-F238E27FC236}">
              <a16:creationId xmlns:a16="http://schemas.microsoft.com/office/drawing/2014/main" id="{86029A52-2366-4727-9630-0C8A8D7BF74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302" name="CuadroTexto 1301">
          <a:extLst>
            <a:ext uri="{FF2B5EF4-FFF2-40B4-BE49-F238E27FC236}">
              <a16:creationId xmlns:a16="http://schemas.microsoft.com/office/drawing/2014/main" id="{ADEDDDE4-58A4-480B-A21A-762349506D8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11</xdr:row>
      <xdr:rowOff>0</xdr:rowOff>
    </xdr:from>
    <xdr:ext cx="65" cy="172227"/>
    <xdr:sp macro="" textlink="">
      <xdr:nvSpPr>
        <xdr:cNvPr id="1303" name="CuadroTexto 1302">
          <a:extLst>
            <a:ext uri="{FF2B5EF4-FFF2-40B4-BE49-F238E27FC236}">
              <a16:creationId xmlns:a16="http://schemas.microsoft.com/office/drawing/2014/main" id="{ECC6A35F-7906-4658-A0E3-6C58C93E0F97}"/>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11</xdr:row>
      <xdr:rowOff>0</xdr:rowOff>
    </xdr:from>
    <xdr:ext cx="65" cy="172227"/>
    <xdr:sp macro="" textlink="">
      <xdr:nvSpPr>
        <xdr:cNvPr id="1304" name="CuadroTexto 1303">
          <a:extLst>
            <a:ext uri="{FF2B5EF4-FFF2-40B4-BE49-F238E27FC236}">
              <a16:creationId xmlns:a16="http://schemas.microsoft.com/office/drawing/2014/main" id="{B136D1C3-1DDD-4BCC-9F51-51EC872E1735}"/>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838896</xdr:colOff>
      <xdr:row>11</xdr:row>
      <xdr:rowOff>0</xdr:rowOff>
    </xdr:from>
    <xdr:ext cx="65" cy="172227"/>
    <xdr:sp macro="" textlink="">
      <xdr:nvSpPr>
        <xdr:cNvPr id="1305" name="CuadroTexto 1304">
          <a:extLst>
            <a:ext uri="{FF2B5EF4-FFF2-40B4-BE49-F238E27FC236}">
              <a16:creationId xmlns:a16="http://schemas.microsoft.com/office/drawing/2014/main" id="{53911B90-BDED-4845-8CC3-65FC80F242D9}"/>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306" name="CuadroTexto 1305">
          <a:extLst>
            <a:ext uri="{FF2B5EF4-FFF2-40B4-BE49-F238E27FC236}">
              <a16:creationId xmlns:a16="http://schemas.microsoft.com/office/drawing/2014/main" id="{19281CAF-BF1B-49A9-9D65-DF9DFE248F97}"/>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307" name="CuadroTexto 1306">
          <a:extLst>
            <a:ext uri="{FF2B5EF4-FFF2-40B4-BE49-F238E27FC236}">
              <a16:creationId xmlns:a16="http://schemas.microsoft.com/office/drawing/2014/main" id="{01313FE5-2B42-444E-A3AF-253BE68D9BC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xdr:row>
      <xdr:rowOff>0</xdr:rowOff>
    </xdr:from>
    <xdr:ext cx="65" cy="172227"/>
    <xdr:sp macro="" textlink="">
      <xdr:nvSpPr>
        <xdr:cNvPr id="1308" name="CuadroTexto 1307">
          <a:extLst>
            <a:ext uri="{FF2B5EF4-FFF2-40B4-BE49-F238E27FC236}">
              <a16:creationId xmlns:a16="http://schemas.microsoft.com/office/drawing/2014/main" id="{CD52FD21-7A50-4C59-82EB-1114674B2BD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83</xdr:row>
      <xdr:rowOff>0</xdr:rowOff>
    </xdr:from>
    <xdr:ext cx="65" cy="172227"/>
    <xdr:sp macro="" textlink="">
      <xdr:nvSpPr>
        <xdr:cNvPr id="1309" name="CuadroTexto 1308">
          <a:extLst>
            <a:ext uri="{FF2B5EF4-FFF2-40B4-BE49-F238E27FC236}">
              <a16:creationId xmlns:a16="http://schemas.microsoft.com/office/drawing/2014/main" id="{E98AC3E3-7402-4D70-9EB5-2A3FD9D97760}"/>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83</xdr:row>
      <xdr:rowOff>0</xdr:rowOff>
    </xdr:from>
    <xdr:ext cx="65" cy="172227"/>
    <xdr:sp macro="" textlink="">
      <xdr:nvSpPr>
        <xdr:cNvPr id="1310" name="CuadroTexto 1309">
          <a:extLst>
            <a:ext uri="{FF2B5EF4-FFF2-40B4-BE49-F238E27FC236}">
              <a16:creationId xmlns:a16="http://schemas.microsoft.com/office/drawing/2014/main" id="{B3BE1017-5B68-48F8-8F8A-2DAF86A52FEE}"/>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83</xdr:row>
      <xdr:rowOff>0</xdr:rowOff>
    </xdr:from>
    <xdr:ext cx="65" cy="172227"/>
    <xdr:sp macro="" textlink="">
      <xdr:nvSpPr>
        <xdr:cNvPr id="1311" name="CuadroTexto 1310">
          <a:extLst>
            <a:ext uri="{FF2B5EF4-FFF2-40B4-BE49-F238E27FC236}">
              <a16:creationId xmlns:a16="http://schemas.microsoft.com/office/drawing/2014/main" id="{3BC68F9B-D785-455B-A909-AFA08BC16306}"/>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83</xdr:row>
      <xdr:rowOff>0</xdr:rowOff>
    </xdr:from>
    <xdr:ext cx="65" cy="172227"/>
    <xdr:sp macro="" textlink="">
      <xdr:nvSpPr>
        <xdr:cNvPr id="1312" name="CuadroTexto 1311">
          <a:extLst>
            <a:ext uri="{FF2B5EF4-FFF2-40B4-BE49-F238E27FC236}">
              <a16:creationId xmlns:a16="http://schemas.microsoft.com/office/drawing/2014/main" id="{0362460E-7A62-442C-970E-EB8B19131F29}"/>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89</xdr:row>
      <xdr:rowOff>0</xdr:rowOff>
    </xdr:from>
    <xdr:ext cx="65" cy="172227"/>
    <xdr:sp macro="" textlink="">
      <xdr:nvSpPr>
        <xdr:cNvPr id="1313" name="CuadroTexto 1312">
          <a:extLst>
            <a:ext uri="{FF2B5EF4-FFF2-40B4-BE49-F238E27FC236}">
              <a16:creationId xmlns:a16="http://schemas.microsoft.com/office/drawing/2014/main" id="{949C8554-4CF5-4DB1-9B6F-87A990BFCDC7}"/>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89</xdr:row>
      <xdr:rowOff>0</xdr:rowOff>
    </xdr:from>
    <xdr:ext cx="65" cy="172227"/>
    <xdr:sp macro="" textlink="">
      <xdr:nvSpPr>
        <xdr:cNvPr id="1314" name="CuadroTexto 1313">
          <a:extLst>
            <a:ext uri="{FF2B5EF4-FFF2-40B4-BE49-F238E27FC236}">
              <a16:creationId xmlns:a16="http://schemas.microsoft.com/office/drawing/2014/main" id="{9BE954A5-2062-4945-B46B-C2DEEA3AA733}"/>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89</xdr:row>
      <xdr:rowOff>0</xdr:rowOff>
    </xdr:from>
    <xdr:ext cx="65" cy="172227"/>
    <xdr:sp macro="" textlink="">
      <xdr:nvSpPr>
        <xdr:cNvPr id="1315" name="CuadroTexto 1314">
          <a:extLst>
            <a:ext uri="{FF2B5EF4-FFF2-40B4-BE49-F238E27FC236}">
              <a16:creationId xmlns:a16="http://schemas.microsoft.com/office/drawing/2014/main" id="{4F6DF1D1-B446-4667-9249-780D4856134A}"/>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89</xdr:row>
      <xdr:rowOff>0</xdr:rowOff>
    </xdr:from>
    <xdr:ext cx="65" cy="172227"/>
    <xdr:sp macro="" textlink="">
      <xdr:nvSpPr>
        <xdr:cNvPr id="1316" name="CuadroTexto 1315">
          <a:extLst>
            <a:ext uri="{FF2B5EF4-FFF2-40B4-BE49-F238E27FC236}">
              <a16:creationId xmlns:a16="http://schemas.microsoft.com/office/drawing/2014/main" id="{33C97336-DF1C-4DCE-9315-C9953629382A}"/>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107</xdr:row>
      <xdr:rowOff>0</xdr:rowOff>
    </xdr:from>
    <xdr:ext cx="65" cy="172227"/>
    <xdr:sp macro="" textlink="">
      <xdr:nvSpPr>
        <xdr:cNvPr id="1317" name="CuadroTexto 1316">
          <a:extLst>
            <a:ext uri="{FF2B5EF4-FFF2-40B4-BE49-F238E27FC236}">
              <a16:creationId xmlns:a16="http://schemas.microsoft.com/office/drawing/2014/main" id="{A1A073F2-4F26-4D24-9371-A706B55E1EC8}"/>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107</xdr:row>
      <xdr:rowOff>0</xdr:rowOff>
    </xdr:from>
    <xdr:ext cx="65" cy="172227"/>
    <xdr:sp macro="" textlink="">
      <xdr:nvSpPr>
        <xdr:cNvPr id="1318" name="CuadroTexto 1317">
          <a:extLst>
            <a:ext uri="{FF2B5EF4-FFF2-40B4-BE49-F238E27FC236}">
              <a16:creationId xmlns:a16="http://schemas.microsoft.com/office/drawing/2014/main" id="{782AA8F3-162C-464A-B555-CB1C058A6E0C}"/>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107</xdr:row>
      <xdr:rowOff>0</xdr:rowOff>
    </xdr:from>
    <xdr:ext cx="65" cy="172227"/>
    <xdr:sp macro="" textlink="">
      <xdr:nvSpPr>
        <xdr:cNvPr id="1319" name="CuadroTexto 1318">
          <a:extLst>
            <a:ext uri="{FF2B5EF4-FFF2-40B4-BE49-F238E27FC236}">
              <a16:creationId xmlns:a16="http://schemas.microsoft.com/office/drawing/2014/main" id="{51721E71-1A75-4E5B-B7AA-7CC6496BE5D8}"/>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107</xdr:row>
      <xdr:rowOff>0</xdr:rowOff>
    </xdr:from>
    <xdr:ext cx="65" cy="172227"/>
    <xdr:sp macro="" textlink="">
      <xdr:nvSpPr>
        <xdr:cNvPr id="1320" name="CuadroTexto 1319">
          <a:extLst>
            <a:ext uri="{FF2B5EF4-FFF2-40B4-BE49-F238E27FC236}">
              <a16:creationId xmlns:a16="http://schemas.microsoft.com/office/drawing/2014/main" id="{98B591F5-7678-46A1-B82E-491E94C27699}"/>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129</xdr:row>
      <xdr:rowOff>0</xdr:rowOff>
    </xdr:from>
    <xdr:ext cx="65" cy="172227"/>
    <xdr:sp macro="" textlink="">
      <xdr:nvSpPr>
        <xdr:cNvPr id="1321" name="CuadroTexto 1320">
          <a:extLst>
            <a:ext uri="{FF2B5EF4-FFF2-40B4-BE49-F238E27FC236}">
              <a16:creationId xmlns:a16="http://schemas.microsoft.com/office/drawing/2014/main" id="{99E74D78-C113-4C47-B599-8BE6F036AF0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129</xdr:row>
      <xdr:rowOff>0</xdr:rowOff>
    </xdr:from>
    <xdr:ext cx="65" cy="172227"/>
    <xdr:sp macro="" textlink="">
      <xdr:nvSpPr>
        <xdr:cNvPr id="1322" name="CuadroTexto 1321">
          <a:extLst>
            <a:ext uri="{FF2B5EF4-FFF2-40B4-BE49-F238E27FC236}">
              <a16:creationId xmlns:a16="http://schemas.microsoft.com/office/drawing/2014/main" id="{48D2F481-A6F2-4420-9D7E-DD1B9E5453A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129</xdr:row>
      <xdr:rowOff>0</xdr:rowOff>
    </xdr:from>
    <xdr:ext cx="65" cy="172227"/>
    <xdr:sp macro="" textlink="">
      <xdr:nvSpPr>
        <xdr:cNvPr id="1323" name="CuadroTexto 1322">
          <a:extLst>
            <a:ext uri="{FF2B5EF4-FFF2-40B4-BE49-F238E27FC236}">
              <a16:creationId xmlns:a16="http://schemas.microsoft.com/office/drawing/2014/main" id="{8E9DEA5C-8D98-4D1E-AE5B-A3C84B9FF1D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129</xdr:row>
      <xdr:rowOff>0</xdr:rowOff>
    </xdr:from>
    <xdr:ext cx="65" cy="172227"/>
    <xdr:sp macro="" textlink="">
      <xdr:nvSpPr>
        <xdr:cNvPr id="1324" name="CuadroTexto 1323">
          <a:extLst>
            <a:ext uri="{FF2B5EF4-FFF2-40B4-BE49-F238E27FC236}">
              <a16:creationId xmlns:a16="http://schemas.microsoft.com/office/drawing/2014/main" id="{9F61106C-9648-4A4A-9CEA-CEF8DDF46914}"/>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0</xdr:colOff>
      <xdr:row>176</xdr:row>
      <xdr:rowOff>0</xdr:rowOff>
    </xdr:from>
    <xdr:ext cx="65" cy="172227"/>
    <xdr:sp macro="" textlink="">
      <xdr:nvSpPr>
        <xdr:cNvPr id="1325" name="CuadroTexto 1324">
          <a:extLst>
            <a:ext uri="{FF2B5EF4-FFF2-40B4-BE49-F238E27FC236}">
              <a16:creationId xmlns:a16="http://schemas.microsoft.com/office/drawing/2014/main" id="{ACB92950-01BC-4E01-96BB-73294439EE92}"/>
            </a:ext>
          </a:extLst>
        </xdr:cNvPr>
        <xdr:cNvSpPr txBox="1"/>
      </xdr:nvSpPr>
      <xdr:spPr>
        <a:xfrm>
          <a:off x="30219487" y="29859653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0</xdr:colOff>
      <xdr:row>176</xdr:row>
      <xdr:rowOff>0</xdr:rowOff>
    </xdr:from>
    <xdr:ext cx="65" cy="172227"/>
    <xdr:sp macro="" textlink="">
      <xdr:nvSpPr>
        <xdr:cNvPr id="1326" name="CuadroTexto 1325">
          <a:extLst>
            <a:ext uri="{FF2B5EF4-FFF2-40B4-BE49-F238E27FC236}">
              <a16:creationId xmlns:a16="http://schemas.microsoft.com/office/drawing/2014/main" id="{CCF319BF-4086-46AA-AB26-C1C49DAB331C}"/>
            </a:ext>
          </a:extLst>
        </xdr:cNvPr>
        <xdr:cNvSpPr txBox="1"/>
      </xdr:nvSpPr>
      <xdr:spPr>
        <a:xfrm>
          <a:off x="30219487" y="29859653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0</xdr:colOff>
      <xdr:row>176</xdr:row>
      <xdr:rowOff>0</xdr:rowOff>
    </xdr:from>
    <xdr:ext cx="65" cy="172227"/>
    <xdr:sp macro="" textlink="">
      <xdr:nvSpPr>
        <xdr:cNvPr id="1327" name="CuadroTexto 1326">
          <a:extLst>
            <a:ext uri="{FF2B5EF4-FFF2-40B4-BE49-F238E27FC236}">
              <a16:creationId xmlns:a16="http://schemas.microsoft.com/office/drawing/2014/main" id="{3961A9A1-4DDD-49B9-AA10-F24ABEA3922D}"/>
            </a:ext>
          </a:extLst>
        </xdr:cNvPr>
        <xdr:cNvSpPr txBox="1"/>
      </xdr:nvSpPr>
      <xdr:spPr>
        <a:xfrm>
          <a:off x="30219487" y="29859653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0</xdr:colOff>
      <xdr:row>176</xdr:row>
      <xdr:rowOff>0</xdr:rowOff>
    </xdr:from>
    <xdr:ext cx="65" cy="172227"/>
    <xdr:sp macro="" textlink="">
      <xdr:nvSpPr>
        <xdr:cNvPr id="1328" name="CuadroTexto 1327">
          <a:extLst>
            <a:ext uri="{FF2B5EF4-FFF2-40B4-BE49-F238E27FC236}">
              <a16:creationId xmlns:a16="http://schemas.microsoft.com/office/drawing/2014/main" id="{ABEB9934-EC42-4115-ADAF-C5D42F51810F}"/>
            </a:ext>
          </a:extLst>
        </xdr:cNvPr>
        <xdr:cNvSpPr txBox="1"/>
      </xdr:nvSpPr>
      <xdr:spPr>
        <a:xfrm>
          <a:off x="30219487" y="29859653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152</xdr:row>
      <xdr:rowOff>0</xdr:rowOff>
    </xdr:from>
    <xdr:ext cx="65" cy="172227"/>
    <xdr:sp macro="" textlink="">
      <xdr:nvSpPr>
        <xdr:cNvPr id="1329" name="CuadroTexto 1328">
          <a:extLst>
            <a:ext uri="{FF2B5EF4-FFF2-40B4-BE49-F238E27FC236}">
              <a16:creationId xmlns:a16="http://schemas.microsoft.com/office/drawing/2014/main" id="{CCB8C0A7-2F80-4F05-A593-34DD67A5C895}"/>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152</xdr:row>
      <xdr:rowOff>0</xdr:rowOff>
    </xdr:from>
    <xdr:ext cx="65" cy="172227"/>
    <xdr:sp macro="" textlink="">
      <xdr:nvSpPr>
        <xdr:cNvPr id="1330" name="CuadroTexto 1329">
          <a:extLst>
            <a:ext uri="{FF2B5EF4-FFF2-40B4-BE49-F238E27FC236}">
              <a16:creationId xmlns:a16="http://schemas.microsoft.com/office/drawing/2014/main" id="{97E85672-9551-4E9F-9F4B-FA4CC03D0301}"/>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152</xdr:row>
      <xdr:rowOff>0</xdr:rowOff>
    </xdr:from>
    <xdr:ext cx="65" cy="172227"/>
    <xdr:sp macro="" textlink="">
      <xdr:nvSpPr>
        <xdr:cNvPr id="1331" name="CuadroTexto 1330">
          <a:extLst>
            <a:ext uri="{FF2B5EF4-FFF2-40B4-BE49-F238E27FC236}">
              <a16:creationId xmlns:a16="http://schemas.microsoft.com/office/drawing/2014/main" id="{004C30BC-C27C-412F-B205-8BA9159A36BF}"/>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152</xdr:row>
      <xdr:rowOff>0</xdr:rowOff>
    </xdr:from>
    <xdr:ext cx="65" cy="172227"/>
    <xdr:sp macro="" textlink="">
      <xdr:nvSpPr>
        <xdr:cNvPr id="1332" name="CuadroTexto 1331">
          <a:extLst>
            <a:ext uri="{FF2B5EF4-FFF2-40B4-BE49-F238E27FC236}">
              <a16:creationId xmlns:a16="http://schemas.microsoft.com/office/drawing/2014/main" id="{44335BC7-7BF1-46E5-ABDE-A668273B957F}"/>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66</xdr:row>
      <xdr:rowOff>0</xdr:rowOff>
    </xdr:from>
    <xdr:ext cx="65" cy="172227"/>
    <xdr:sp macro="" textlink="">
      <xdr:nvSpPr>
        <xdr:cNvPr id="1333" name="CuadroTexto 135">
          <a:extLst>
            <a:ext uri="{FF2B5EF4-FFF2-40B4-BE49-F238E27FC236}">
              <a16:creationId xmlns:a16="http://schemas.microsoft.com/office/drawing/2014/main" id="{52F637DB-9DFF-45DE-93C2-128719212A8B}"/>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66</xdr:row>
      <xdr:rowOff>0</xdr:rowOff>
    </xdr:from>
    <xdr:ext cx="65" cy="172227"/>
    <xdr:sp macro="" textlink="">
      <xdr:nvSpPr>
        <xdr:cNvPr id="1334" name="CuadroTexto 136">
          <a:extLst>
            <a:ext uri="{FF2B5EF4-FFF2-40B4-BE49-F238E27FC236}">
              <a16:creationId xmlns:a16="http://schemas.microsoft.com/office/drawing/2014/main" id="{7C5FFDFF-A685-492E-AC88-58669BBF157E}"/>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66</xdr:row>
      <xdr:rowOff>0</xdr:rowOff>
    </xdr:from>
    <xdr:ext cx="65" cy="172227"/>
    <xdr:sp macro="" textlink="">
      <xdr:nvSpPr>
        <xdr:cNvPr id="1335" name="CuadroTexto 172">
          <a:extLst>
            <a:ext uri="{FF2B5EF4-FFF2-40B4-BE49-F238E27FC236}">
              <a16:creationId xmlns:a16="http://schemas.microsoft.com/office/drawing/2014/main" id="{674779BB-62D6-4057-ABD0-DF8CE3042657}"/>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66</xdr:row>
      <xdr:rowOff>0</xdr:rowOff>
    </xdr:from>
    <xdr:ext cx="65" cy="172227"/>
    <xdr:sp macro="" textlink="">
      <xdr:nvSpPr>
        <xdr:cNvPr id="1336" name="CuadroTexto 173">
          <a:extLst>
            <a:ext uri="{FF2B5EF4-FFF2-40B4-BE49-F238E27FC236}">
              <a16:creationId xmlns:a16="http://schemas.microsoft.com/office/drawing/2014/main" id="{088A4862-A47D-49C9-B609-57D655C1D4DF}"/>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113</xdr:row>
      <xdr:rowOff>0</xdr:rowOff>
    </xdr:from>
    <xdr:ext cx="65" cy="172227"/>
    <xdr:sp macro="" textlink="">
      <xdr:nvSpPr>
        <xdr:cNvPr id="1337" name="CuadroTexto 10193">
          <a:extLst>
            <a:ext uri="{FF2B5EF4-FFF2-40B4-BE49-F238E27FC236}">
              <a16:creationId xmlns:a16="http://schemas.microsoft.com/office/drawing/2014/main" id="{C8059A46-1B68-4573-A946-614B932EE8B5}"/>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113</xdr:row>
      <xdr:rowOff>0</xdr:rowOff>
    </xdr:from>
    <xdr:ext cx="65" cy="172227"/>
    <xdr:sp macro="" textlink="">
      <xdr:nvSpPr>
        <xdr:cNvPr id="1338" name="CuadroTexto 10194">
          <a:extLst>
            <a:ext uri="{FF2B5EF4-FFF2-40B4-BE49-F238E27FC236}">
              <a16:creationId xmlns:a16="http://schemas.microsoft.com/office/drawing/2014/main" id="{63B76B77-7B17-419C-961E-A03CB38C8A06}"/>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113</xdr:row>
      <xdr:rowOff>0</xdr:rowOff>
    </xdr:from>
    <xdr:ext cx="65" cy="172227"/>
    <xdr:sp macro="" textlink="">
      <xdr:nvSpPr>
        <xdr:cNvPr id="1339" name="CuadroTexto 10230">
          <a:extLst>
            <a:ext uri="{FF2B5EF4-FFF2-40B4-BE49-F238E27FC236}">
              <a16:creationId xmlns:a16="http://schemas.microsoft.com/office/drawing/2014/main" id="{1FE54C53-AC27-4B7F-924E-E4F43918EFE3}"/>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113</xdr:row>
      <xdr:rowOff>0</xdr:rowOff>
    </xdr:from>
    <xdr:ext cx="65" cy="172227"/>
    <xdr:sp macro="" textlink="">
      <xdr:nvSpPr>
        <xdr:cNvPr id="1340" name="CuadroTexto 10231">
          <a:extLst>
            <a:ext uri="{FF2B5EF4-FFF2-40B4-BE49-F238E27FC236}">
              <a16:creationId xmlns:a16="http://schemas.microsoft.com/office/drawing/2014/main" id="{CFE1A189-9BA4-42AF-B699-0F35924523BD}"/>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103</xdr:row>
      <xdr:rowOff>0</xdr:rowOff>
    </xdr:from>
    <xdr:ext cx="65" cy="172227"/>
    <xdr:sp macro="" textlink="">
      <xdr:nvSpPr>
        <xdr:cNvPr id="1341" name="CuadroTexto 10107">
          <a:extLst>
            <a:ext uri="{FF2B5EF4-FFF2-40B4-BE49-F238E27FC236}">
              <a16:creationId xmlns:a16="http://schemas.microsoft.com/office/drawing/2014/main" id="{A34E6E9B-32DA-421C-8215-9356F8C4DB89}"/>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103</xdr:row>
      <xdr:rowOff>0</xdr:rowOff>
    </xdr:from>
    <xdr:ext cx="65" cy="172227"/>
    <xdr:sp macro="" textlink="">
      <xdr:nvSpPr>
        <xdr:cNvPr id="1342" name="CuadroTexto 10108">
          <a:extLst>
            <a:ext uri="{FF2B5EF4-FFF2-40B4-BE49-F238E27FC236}">
              <a16:creationId xmlns:a16="http://schemas.microsoft.com/office/drawing/2014/main" id="{8BD942B4-6C9D-4524-B6E3-BFA239C9C628}"/>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103</xdr:row>
      <xdr:rowOff>0</xdr:rowOff>
    </xdr:from>
    <xdr:ext cx="65" cy="172227"/>
    <xdr:sp macro="" textlink="">
      <xdr:nvSpPr>
        <xdr:cNvPr id="1343" name="CuadroTexto 10144">
          <a:extLst>
            <a:ext uri="{FF2B5EF4-FFF2-40B4-BE49-F238E27FC236}">
              <a16:creationId xmlns:a16="http://schemas.microsoft.com/office/drawing/2014/main" id="{9A693FFD-572D-4F19-AC32-91FF36774EB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103</xdr:row>
      <xdr:rowOff>0</xdr:rowOff>
    </xdr:from>
    <xdr:ext cx="65" cy="172227"/>
    <xdr:sp macro="" textlink="">
      <xdr:nvSpPr>
        <xdr:cNvPr id="1344" name="CuadroTexto 10145">
          <a:extLst>
            <a:ext uri="{FF2B5EF4-FFF2-40B4-BE49-F238E27FC236}">
              <a16:creationId xmlns:a16="http://schemas.microsoft.com/office/drawing/2014/main" id="{BE35DFBF-7743-4A39-B88D-16F15D0652F2}"/>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0</xdr:colOff>
      <xdr:row>176</xdr:row>
      <xdr:rowOff>0</xdr:rowOff>
    </xdr:from>
    <xdr:ext cx="65" cy="172227"/>
    <xdr:sp macro="" textlink="">
      <xdr:nvSpPr>
        <xdr:cNvPr id="1345" name="CuadroTexto 10279">
          <a:extLst>
            <a:ext uri="{FF2B5EF4-FFF2-40B4-BE49-F238E27FC236}">
              <a16:creationId xmlns:a16="http://schemas.microsoft.com/office/drawing/2014/main" id="{0734FD68-D7E5-4435-B464-052424B2C7D9}"/>
            </a:ext>
          </a:extLst>
        </xdr:cNvPr>
        <xdr:cNvSpPr txBox="1"/>
      </xdr:nvSpPr>
      <xdr:spPr>
        <a:xfrm>
          <a:off x="30219487" y="29859653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0</xdr:colOff>
      <xdr:row>176</xdr:row>
      <xdr:rowOff>0</xdr:rowOff>
    </xdr:from>
    <xdr:ext cx="65" cy="172227"/>
    <xdr:sp macro="" textlink="">
      <xdr:nvSpPr>
        <xdr:cNvPr id="1346" name="CuadroTexto 10280">
          <a:extLst>
            <a:ext uri="{FF2B5EF4-FFF2-40B4-BE49-F238E27FC236}">
              <a16:creationId xmlns:a16="http://schemas.microsoft.com/office/drawing/2014/main" id="{EA4F21A3-BD41-41AD-A591-64D0B2DF2406}"/>
            </a:ext>
          </a:extLst>
        </xdr:cNvPr>
        <xdr:cNvSpPr txBox="1"/>
      </xdr:nvSpPr>
      <xdr:spPr>
        <a:xfrm>
          <a:off x="30219487" y="29859653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0</xdr:colOff>
      <xdr:row>176</xdr:row>
      <xdr:rowOff>0</xdr:rowOff>
    </xdr:from>
    <xdr:ext cx="65" cy="172227"/>
    <xdr:sp macro="" textlink="">
      <xdr:nvSpPr>
        <xdr:cNvPr id="1347" name="CuadroTexto 10316">
          <a:extLst>
            <a:ext uri="{FF2B5EF4-FFF2-40B4-BE49-F238E27FC236}">
              <a16:creationId xmlns:a16="http://schemas.microsoft.com/office/drawing/2014/main" id="{9AF00880-6839-4F1B-89EB-3119D7CE45EC}"/>
            </a:ext>
          </a:extLst>
        </xdr:cNvPr>
        <xdr:cNvSpPr txBox="1"/>
      </xdr:nvSpPr>
      <xdr:spPr>
        <a:xfrm>
          <a:off x="30219487" y="29859653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0</xdr:colOff>
      <xdr:row>176</xdr:row>
      <xdr:rowOff>0</xdr:rowOff>
    </xdr:from>
    <xdr:ext cx="65" cy="172227"/>
    <xdr:sp macro="" textlink="">
      <xdr:nvSpPr>
        <xdr:cNvPr id="1348" name="CuadroTexto 10317">
          <a:extLst>
            <a:ext uri="{FF2B5EF4-FFF2-40B4-BE49-F238E27FC236}">
              <a16:creationId xmlns:a16="http://schemas.microsoft.com/office/drawing/2014/main" id="{FE150E23-F357-4726-A5D4-305F6B61C2BC}"/>
            </a:ext>
          </a:extLst>
        </xdr:cNvPr>
        <xdr:cNvSpPr txBox="1"/>
      </xdr:nvSpPr>
      <xdr:spPr>
        <a:xfrm>
          <a:off x="30219487" y="29859653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129</xdr:row>
      <xdr:rowOff>0</xdr:rowOff>
    </xdr:from>
    <xdr:ext cx="65" cy="172227"/>
    <xdr:sp macro="" textlink="">
      <xdr:nvSpPr>
        <xdr:cNvPr id="1349" name="CuadroTexto 1348">
          <a:extLst>
            <a:ext uri="{FF2B5EF4-FFF2-40B4-BE49-F238E27FC236}">
              <a16:creationId xmlns:a16="http://schemas.microsoft.com/office/drawing/2014/main" id="{80781052-9A9C-4658-ABB2-40D0015BE94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129</xdr:row>
      <xdr:rowOff>0</xdr:rowOff>
    </xdr:from>
    <xdr:ext cx="65" cy="172227"/>
    <xdr:sp macro="" textlink="">
      <xdr:nvSpPr>
        <xdr:cNvPr id="1350" name="CuadroTexto 1349">
          <a:extLst>
            <a:ext uri="{FF2B5EF4-FFF2-40B4-BE49-F238E27FC236}">
              <a16:creationId xmlns:a16="http://schemas.microsoft.com/office/drawing/2014/main" id="{01F88266-CDFD-4ED2-9143-0903459BC3B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129</xdr:row>
      <xdr:rowOff>0</xdr:rowOff>
    </xdr:from>
    <xdr:ext cx="65" cy="172227"/>
    <xdr:sp macro="" textlink="">
      <xdr:nvSpPr>
        <xdr:cNvPr id="1351" name="CuadroTexto 1350">
          <a:extLst>
            <a:ext uri="{FF2B5EF4-FFF2-40B4-BE49-F238E27FC236}">
              <a16:creationId xmlns:a16="http://schemas.microsoft.com/office/drawing/2014/main" id="{39875071-D14B-46A6-8AAB-C9DF7F7AB31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129</xdr:row>
      <xdr:rowOff>0</xdr:rowOff>
    </xdr:from>
    <xdr:ext cx="65" cy="172227"/>
    <xdr:sp macro="" textlink="">
      <xdr:nvSpPr>
        <xdr:cNvPr id="1352" name="CuadroTexto 1351">
          <a:extLst>
            <a:ext uri="{FF2B5EF4-FFF2-40B4-BE49-F238E27FC236}">
              <a16:creationId xmlns:a16="http://schemas.microsoft.com/office/drawing/2014/main" id="{9456333C-0AC4-44C4-99B3-3E16BBBFA33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101</xdr:row>
      <xdr:rowOff>0</xdr:rowOff>
    </xdr:from>
    <xdr:ext cx="65" cy="172227"/>
    <xdr:sp macro="" textlink="">
      <xdr:nvSpPr>
        <xdr:cNvPr id="1353" name="CuadroTexto 276">
          <a:extLst>
            <a:ext uri="{FF2B5EF4-FFF2-40B4-BE49-F238E27FC236}">
              <a16:creationId xmlns:a16="http://schemas.microsoft.com/office/drawing/2014/main" id="{64D4959D-A95A-49FC-8DF6-77CBF31D8C9C}"/>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101</xdr:row>
      <xdr:rowOff>0</xdr:rowOff>
    </xdr:from>
    <xdr:ext cx="65" cy="172227"/>
    <xdr:sp macro="" textlink="">
      <xdr:nvSpPr>
        <xdr:cNvPr id="1354" name="CuadroTexto 281">
          <a:extLst>
            <a:ext uri="{FF2B5EF4-FFF2-40B4-BE49-F238E27FC236}">
              <a16:creationId xmlns:a16="http://schemas.microsoft.com/office/drawing/2014/main" id="{4899DE1B-59BA-4945-8686-13CD3FABDA6D}"/>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101</xdr:row>
      <xdr:rowOff>0</xdr:rowOff>
    </xdr:from>
    <xdr:ext cx="65" cy="172227"/>
    <xdr:sp macro="" textlink="">
      <xdr:nvSpPr>
        <xdr:cNvPr id="1355" name="CuadroTexto 282">
          <a:extLst>
            <a:ext uri="{FF2B5EF4-FFF2-40B4-BE49-F238E27FC236}">
              <a16:creationId xmlns:a16="http://schemas.microsoft.com/office/drawing/2014/main" id="{12CF2EF9-77ED-41B3-A215-0FC469A40E36}"/>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103</xdr:row>
      <xdr:rowOff>0</xdr:rowOff>
    </xdr:from>
    <xdr:ext cx="65" cy="172227"/>
    <xdr:sp macro="" textlink="">
      <xdr:nvSpPr>
        <xdr:cNvPr id="1356" name="CuadroTexto 10107">
          <a:extLst>
            <a:ext uri="{FF2B5EF4-FFF2-40B4-BE49-F238E27FC236}">
              <a16:creationId xmlns:a16="http://schemas.microsoft.com/office/drawing/2014/main" id="{7F559FBF-09DE-4F0C-AF3C-5866A4A64E4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103</xdr:row>
      <xdr:rowOff>0</xdr:rowOff>
    </xdr:from>
    <xdr:ext cx="65" cy="172227"/>
    <xdr:sp macro="" textlink="">
      <xdr:nvSpPr>
        <xdr:cNvPr id="1357" name="CuadroTexto 10108">
          <a:extLst>
            <a:ext uri="{FF2B5EF4-FFF2-40B4-BE49-F238E27FC236}">
              <a16:creationId xmlns:a16="http://schemas.microsoft.com/office/drawing/2014/main" id="{DB1D1551-E861-4C41-BD0F-6CA0428B3D26}"/>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103</xdr:row>
      <xdr:rowOff>0</xdr:rowOff>
    </xdr:from>
    <xdr:ext cx="65" cy="172227"/>
    <xdr:sp macro="" textlink="">
      <xdr:nvSpPr>
        <xdr:cNvPr id="1358" name="CuadroTexto 10144">
          <a:extLst>
            <a:ext uri="{FF2B5EF4-FFF2-40B4-BE49-F238E27FC236}">
              <a16:creationId xmlns:a16="http://schemas.microsoft.com/office/drawing/2014/main" id="{4A8E3E57-CE89-4A0E-9D35-E86152AEEE47}"/>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103</xdr:row>
      <xdr:rowOff>0</xdr:rowOff>
    </xdr:from>
    <xdr:ext cx="65" cy="172227"/>
    <xdr:sp macro="" textlink="">
      <xdr:nvSpPr>
        <xdr:cNvPr id="1359" name="CuadroTexto 10145">
          <a:extLst>
            <a:ext uri="{FF2B5EF4-FFF2-40B4-BE49-F238E27FC236}">
              <a16:creationId xmlns:a16="http://schemas.microsoft.com/office/drawing/2014/main" id="{CFAC1F57-82CF-4370-B361-CA16E32D2EE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116</xdr:row>
      <xdr:rowOff>0</xdr:rowOff>
    </xdr:from>
    <xdr:ext cx="65" cy="172227"/>
    <xdr:sp macro="" textlink="">
      <xdr:nvSpPr>
        <xdr:cNvPr id="1360" name="CuadroTexto 1359">
          <a:extLst>
            <a:ext uri="{FF2B5EF4-FFF2-40B4-BE49-F238E27FC236}">
              <a16:creationId xmlns:a16="http://schemas.microsoft.com/office/drawing/2014/main" id="{D9845CBC-E8DA-453A-B285-96CC8B0106D1}"/>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116</xdr:row>
      <xdr:rowOff>0</xdr:rowOff>
    </xdr:from>
    <xdr:ext cx="65" cy="172227"/>
    <xdr:sp macro="" textlink="">
      <xdr:nvSpPr>
        <xdr:cNvPr id="1361" name="CuadroTexto 1360">
          <a:extLst>
            <a:ext uri="{FF2B5EF4-FFF2-40B4-BE49-F238E27FC236}">
              <a16:creationId xmlns:a16="http://schemas.microsoft.com/office/drawing/2014/main" id="{7E1E6A3F-E6C5-4B67-9A5A-A0448E9222CA}"/>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116</xdr:row>
      <xdr:rowOff>0</xdr:rowOff>
    </xdr:from>
    <xdr:ext cx="65" cy="172227"/>
    <xdr:sp macro="" textlink="">
      <xdr:nvSpPr>
        <xdr:cNvPr id="1362" name="CuadroTexto 1361">
          <a:extLst>
            <a:ext uri="{FF2B5EF4-FFF2-40B4-BE49-F238E27FC236}">
              <a16:creationId xmlns:a16="http://schemas.microsoft.com/office/drawing/2014/main" id="{6DB4B0E9-8E96-46F8-9F6D-8DA2B1488FF1}"/>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363" name="CuadroTexto 44">
          <a:extLst>
            <a:ext uri="{FF2B5EF4-FFF2-40B4-BE49-F238E27FC236}">
              <a16:creationId xmlns:a16="http://schemas.microsoft.com/office/drawing/2014/main" id="{89E0EB3E-16A8-4A7B-BD47-9F2E1FAEB7A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364" name="CuadroTexto 53">
          <a:extLst>
            <a:ext uri="{FF2B5EF4-FFF2-40B4-BE49-F238E27FC236}">
              <a16:creationId xmlns:a16="http://schemas.microsoft.com/office/drawing/2014/main" id="{1B1AFCA6-5F1B-4254-9629-6EE0E2F58F0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365" name="CuadroTexto 60">
          <a:extLst>
            <a:ext uri="{FF2B5EF4-FFF2-40B4-BE49-F238E27FC236}">
              <a16:creationId xmlns:a16="http://schemas.microsoft.com/office/drawing/2014/main" id="{9AE5CBB4-8F4C-4664-9405-95F15BA5850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366" name="CuadroTexto 64">
          <a:extLst>
            <a:ext uri="{FF2B5EF4-FFF2-40B4-BE49-F238E27FC236}">
              <a16:creationId xmlns:a16="http://schemas.microsoft.com/office/drawing/2014/main" id="{7F623486-CAB6-422C-8E9B-D83EADA6FD4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367" name="CuadroTexto 71">
          <a:extLst>
            <a:ext uri="{FF2B5EF4-FFF2-40B4-BE49-F238E27FC236}">
              <a16:creationId xmlns:a16="http://schemas.microsoft.com/office/drawing/2014/main" id="{06240CCD-7ADC-4EEE-9A9E-CAB2D7A8DA9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368" name="CuadroTexto 78">
          <a:extLst>
            <a:ext uri="{FF2B5EF4-FFF2-40B4-BE49-F238E27FC236}">
              <a16:creationId xmlns:a16="http://schemas.microsoft.com/office/drawing/2014/main" id="{3FDE5568-E514-4A34-8214-7AA421A295E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69" name="CuadroTexto 176">
          <a:extLst>
            <a:ext uri="{FF2B5EF4-FFF2-40B4-BE49-F238E27FC236}">
              <a16:creationId xmlns:a16="http://schemas.microsoft.com/office/drawing/2014/main" id="{93568D80-9703-4668-AF8F-6C710CF651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0" name="CuadroTexto 177">
          <a:extLst>
            <a:ext uri="{FF2B5EF4-FFF2-40B4-BE49-F238E27FC236}">
              <a16:creationId xmlns:a16="http://schemas.microsoft.com/office/drawing/2014/main" id="{F87F39B4-4C52-492A-A604-75C3F90B069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1" name="CuadroTexto 178">
          <a:extLst>
            <a:ext uri="{FF2B5EF4-FFF2-40B4-BE49-F238E27FC236}">
              <a16:creationId xmlns:a16="http://schemas.microsoft.com/office/drawing/2014/main" id="{C06DB7E8-35FB-4614-A24C-1566E8F5A66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2" name="CuadroTexto 181">
          <a:extLst>
            <a:ext uri="{FF2B5EF4-FFF2-40B4-BE49-F238E27FC236}">
              <a16:creationId xmlns:a16="http://schemas.microsoft.com/office/drawing/2014/main" id="{99EE4E3F-9C35-4BAA-9752-B6150DDCEB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3" name="CuadroTexto 182">
          <a:extLst>
            <a:ext uri="{FF2B5EF4-FFF2-40B4-BE49-F238E27FC236}">
              <a16:creationId xmlns:a16="http://schemas.microsoft.com/office/drawing/2014/main" id="{614252AF-7177-449C-9EC3-1A27A3DDAF0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4" name="CuadroTexto 183">
          <a:extLst>
            <a:ext uri="{FF2B5EF4-FFF2-40B4-BE49-F238E27FC236}">
              <a16:creationId xmlns:a16="http://schemas.microsoft.com/office/drawing/2014/main" id="{07C703CD-0D79-48CF-AC6E-FE8481B461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5" name="CuadroTexto 185">
          <a:extLst>
            <a:ext uri="{FF2B5EF4-FFF2-40B4-BE49-F238E27FC236}">
              <a16:creationId xmlns:a16="http://schemas.microsoft.com/office/drawing/2014/main" id="{760C409F-121E-4431-B16B-8C3C803E1A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6" name="CuadroTexto 186">
          <a:extLst>
            <a:ext uri="{FF2B5EF4-FFF2-40B4-BE49-F238E27FC236}">
              <a16:creationId xmlns:a16="http://schemas.microsoft.com/office/drawing/2014/main" id="{23CCA28A-66F4-4CC7-A877-5FB7FA991F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7" name="CuadroTexto 187">
          <a:extLst>
            <a:ext uri="{FF2B5EF4-FFF2-40B4-BE49-F238E27FC236}">
              <a16:creationId xmlns:a16="http://schemas.microsoft.com/office/drawing/2014/main" id="{6834CB7D-DE86-45E9-81F8-776720B56D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8" name="CuadroTexto 188">
          <a:extLst>
            <a:ext uri="{FF2B5EF4-FFF2-40B4-BE49-F238E27FC236}">
              <a16:creationId xmlns:a16="http://schemas.microsoft.com/office/drawing/2014/main" id="{EA8D8733-A2F4-443A-8B56-24CF7424F06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79" name="CuadroTexto 189">
          <a:extLst>
            <a:ext uri="{FF2B5EF4-FFF2-40B4-BE49-F238E27FC236}">
              <a16:creationId xmlns:a16="http://schemas.microsoft.com/office/drawing/2014/main" id="{9086B319-738F-4C95-AB14-4110FD0863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0" name="CuadroTexto 190">
          <a:extLst>
            <a:ext uri="{FF2B5EF4-FFF2-40B4-BE49-F238E27FC236}">
              <a16:creationId xmlns:a16="http://schemas.microsoft.com/office/drawing/2014/main" id="{2E10439D-C8EC-41F8-B80A-5BA2B95015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1" name="CuadroTexto 192">
          <a:extLst>
            <a:ext uri="{FF2B5EF4-FFF2-40B4-BE49-F238E27FC236}">
              <a16:creationId xmlns:a16="http://schemas.microsoft.com/office/drawing/2014/main" id="{92DAF44E-3B2C-4314-97F9-D1B0E873A7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2" name="CuadroTexto 193">
          <a:extLst>
            <a:ext uri="{FF2B5EF4-FFF2-40B4-BE49-F238E27FC236}">
              <a16:creationId xmlns:a16="http://schemas.microsoft.com/office/drawing/2014/main" id="{233311C2-B3D0-4BF3-A854-5A7101034C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3" name="CuadroTexto 194">
          <a:extLst>
            <a:ext uri="{FF2B5EF4-FFF2-40B4-BE49-F238E27FC236}">
              <a16:creationId xmlns:a16="http://schemas.microsoft.com/office/drawing/2014/main" id="{6B57B56A-AC35-43FE-827F-20EB0E1781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4" name="CuadroTexto 196">
          <a:extLst>
            <a:ext uri="{FF2B5EF4-FFF2-40B4-BE49-F238E27FC236}">
              <a16:creationId xmlns:a16="http://schemas.microsoft.com/office/drawing/2014/main" id="{2F05467D-1F9C-4033-81D9-A381EE43AA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5" name="CuadroTexto 197">
          <a:extLst>
            <a:ext uri="{FF2B5EF4-FFF2-40B4-BE49-F238E27FC236}">
              <a16:creationId xmlns:a16="http://schemas.microsoft.com/office/drawing/2014/main" id="{5E81DB54-B772-4E2A-B8C1-8D9A5249235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6" name="CuadroTexto 198">
          <a:extLst>
            <a:ext uri="{FF2B5EF4-FFF2-40B4-BE49-F238E27FC236}">
              <a16:creationId xmlns:a16="http://schemas.microsoft.com/office/drawing/2014/main" id="{1AB9DE5D-EDA9-463D-9B98-A2109780E64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7" name="CuadroTexto 199">
          <a:extLst>
            <a:ext uri="{FF2B5EF4-FFF2-40B4-BE49-F238E27FC236}">
              <a16:creationId xmlns:a16="http://schemas.microsoft.com/office/drawing/2014/main" id="{DCA2E0B0-9766-48A9-B3C2-B066DD2AE3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8" name="CuadroTexto 200">
          <a:extLst>
            <a:ext uri="{FF2B5EF4-FFF2-40B4-BE49-F238E27FC236}">
              <a16:creationId xmlns:a16="http://schemas.microsoft.com/office/drawing/2014/main" id="{D6427F2A-7A7A-4331-AF71-C12CA4F649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89" name="CuadroTexto 201">
          <a:extLst>
            <a:ext uri="{FF2B5EF4-FFF2-40B4-BE49-F238E27FC236}">
              <a16:creationId xmlns:a16="http://schemas.microsoft.com/office/drawing/2014/main" id="{5A0CCA9B-EA1E-4B07-9486-A0001058E7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0" name="CuadroTexto 203">
          <a:extLst>
            <a:ext uri="{FF2B5EF4-FFF2-40B4-BE49-F238E27FC236}">
              <a16:creationId xmlns:a16="http://schemas.microsoft.com/office/drawing/2014/main" id="{B5D10994-80DE-4600-A1A5-5818C83A38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1" name="CuadroTexto 204">
          <a:extLst>
            <a:ext uri="{FF2B5EF4-FFF2-40B4-BE49-F238E27FC236}">
              <a16:creationId xmlns:a16="http://schemas.microsoft.com/office/drawing/2014/main" id="{749BB1B7-28E3-4A50-A582-9F11849A7DE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2" name="CuadroTexto 205">
          <a:extLst>
            <a:ext uri="{FF2B5EF4-FFF2-40B4-BE49-F238E27FC236}">
              <a16:creationId xmlns:a16="http://schemas.microsoft.com/office/drawing/2014/main" id="{259061F8-9FE6-4EF7-8EC4-CB2B699BB4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3" name="CuadroTexto 206">
          <a:extLst>
            <a:ext uri="{FF2B5EF4-FFF2-40B4-BE49-F238E27FC236}">
              <a16:creationId xmlns:a16="http://schemas.microsoft.com/office/drawing/2014/main" id="{FE1D39E4-9473-42DD-9E40-52182CCD37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4" name="CuadroTexto 207">
          <a:extLst>
            <a:ext uri="{FF2B5EF4-FFF2-40B4-BE49-F238E27FC236}">
              <a16:creationId xmlns:a16="http://schemas.microsoft.com/office/drawing/2014/main" id="{B78B840C-7550-4599-9810-53CD92749D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5" name="CuadroTexto 208">
          <a:extLst>
            <a:ext uri="{FF2B5EF4-FFF2-40B4-BE49-F238E27FC236}">
              <a16:creationId xmlns:a16="http://schemas.microsoft.com/office/drawing/2014/main" id="{C8BBBB2A-21B3-4B68-A928-036A812E35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6" name="CuadroTexto 210">
          <a:extLst>
            <a:ext uri="{FF2B5EF4-FFF2-40B4-BE49-F238E27FC236}">
              <a16:creationId xmlns:a16="http://schemas.microsoft.com/office/drawing/2014/main" id="{DA56612D-19DB-411F-BECF-BA774C6C37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7" name="CuadroTexto 211">
          <a:extLst>
            <a:ext uri="{FF2B5EF4-FFF2-40B4-BE49-F238E27FC236}">
              <a16:creationId xmlns:a16="http://schemas.microsoft.com/office/drawing/2014/main" id="{329502FE-DC12-4F30-A985-F79AA566AF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398" name="CuadroTexto 212">
          <a:extLst>
            <a:ext uri="{FF2B5EF4-FFF2-40B4-BE49-F238E27FC236}">
              <a16:creationId xmlns:a16="http://schemas.microsoft.com/office/drawing/2014/main" id="{89A931D1-9AE4-4548-9CB5-C336D28E72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399" name="CuadroTexto 213">
          <a:extLst>
            <a:ext uri="{FF2B5EF4-FFF2-40B4-BE49-F238E27FC236}">
              <a16:creationId xmlns:a16="http://schemas.microsoft.com/office/drawing/2014/main" id="{A9E426FC-E0D9-4991-8D9B-DC17A4CC223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400" name="CuadroTexto 214">
          <a:extLst>
            <a:ext uri="{FF2B5EF4-FFF2-40B4-BE49-F238E27FC236}">
              <a16:creationId xmlns:a16="http://schemas.microsoft.com/office/drawing/2014/main" id="{BA8B3C9E-EC01-4475-B58E-8AF3E9F1688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401" name="CuadroTexto 215">
          <a:extLst>
            <a:ext uri="{FF2B5EF4-FFF2-40B4-BE49-F238E27FC236}">
              <a16:creationId xmlns:a16="http://schemas.microsoft.com/office/drawing/2014/main" id="{3BE9B6C5-F652-455C-A9FB-DA6EF779509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02" name="CuadroTexto 44">
          <a:extLst>
            <a:ext uri="{FF2B5EF4-FFF2-40B4-BE49-F238E27FC236}">
              <a16:creationId xmlns:a16="http://schemas.microsoft.com/office/drawing/2014/main" id="{B1204438-4388-48D7-80D9-B1F525BC1DF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03" name="CuadroTexto 53">
          <a:extLst>
            <a:ext uri="{FF2B5EF4-FFF2-40B4-BE49-F238E27FC236}">
              <a16:creationId xmlns:a16="http://schemas.microsoft.com/office/drawing/2014/main" id="{23DB46E1-E103-4521-A376-EACD6495F74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04" name="CuadroTexto 60">
          <a:extLst>
            <a:ext uri="{FF2B5EF4-FFF2-40B4-BE49-F238E27FC236}">
              <a16:creationId xmlns:a16="http://schemas.microsoft.com/office/drawing/2014/main" id="{E2DBB9CB-4DCB-40C5-AA51-3839F08528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05" name="CuadroTexto 64">
          <a:extLst>
            <a:ext uri="{FF2B5EF4-FFF2-40B4-BE49-F238E27FC236}">
              <a16:creationId xmlns:a16="http://schemas.microsoft.com/office/drawing/2014/main" id="{E14B7612-B712-4D97-9CAF-2F4F2B90AAA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06" name="CuadroTexto 71">
          <a:extLst>
            <a:ext uri="{FF2B5EF4-FFF2-40B4-BE49-F238E27FC236}">
              <a16:creationId xmlns:a16="http://schemas.microsoft.com/office/drawing/2014/main" id="{291BA90B-05B6-4F5B-AE91-83880B95AC6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07" name="CuadroTexto 78">
          <a:extLst>
            <a:ext uri="{FF2B5EF4-FFF2-40B4-BE49-F238E27FC236}">
              <a16:creationId xmlns:a16="http://schemas.microsoft.com/office/drawing/2014/main" id="{A94CCC89-C1C2-4B6D-A249-744749FDC8B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08" name="CuadroTexto 176">
          <a:extLst>
            <a:ext uri="{FF2B5EF4-FFF2-40B4-BE49-F238E27FC236}">
              <a16:creationId xmlns:a16="http://schemas.microsoft.com/office/drawing/2014/main" id="{A62E30C2-2CBD-4EA8-8539-140645BE74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09" name="CuadroTexto 177">
          <a:extLst>
            <a:ext uri="{FF2B5EF4-FFF2-40B4-BE49-F238E27FC236}">
              <a16:creationId xmlns:a16="http://schemas.microsoft.com/office/drawing/2014/main" id="{70B0E112-A35A-44D5-96E8-9FBDE9AD8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0" name="CuadroTexto 178">
          <a:extLst>
            <a:ext uri="{FF2B5EF4-FFF2-40B4-BE49-F238E27FC236}">
              <a16:creationId xmlns:a16="http://schemas.microsoft.com/office/drawing/2014/main" id="{497595FD-D21C-43A0-A9A0-64D4B698B9D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1" name="CuadroTexto 181">
          <a:extLst>
            <a:ext uri="{FF2B5EF4-FFF2-40B4-BE49-F238E27FC236}">
              <a16:creationId xmlns:a16="http://schemas.microsoft.com/office/drawing/2014/main" id="{C03BE7D6-47B6-4816-AFB6-AD5D7D5225D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2" name="CuadroTexto 182">
          <a:extLst>
            <a:ext uri="{FF2B5EF4-FFF2-40B4-BE49-F238E27FC236}">
              <a16:creationId xmlns:a16="http://schemas.microsoft.com/office/drawing/2014/main" id="{7CA7597D-B10B-45DB-BE16-673C48DF9A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3" name="CuadroTexto 183">
          <a:extLst>
            <a:ext uri="{FF2B5EF4-FFF2-40B4-BE49-F238E27FC236}">
              <a16:creationId xmlns:a16="http://schemas.microsoft.com/office/drawing/2014/main" id="{6C211631-413C-4FEA-9B9D-2DC3AEEF0C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4" name="CuadroTexto 185">
          <a:extLst>
            <a:ext uri="{FF2B5EF4-FFF2-40B4-BE49-F238E27FC236}">
              <a16:creationId xmlns:a16="http://schemas.microsoft.com/office/drawing/2014/main" id="{6ED65C81-BF1A-45F5-A904-FE8324EE93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5" name="CuadroTexto 186">
          <a:extLst>
            <a:ext uri="{FF2B5EF4-FFF2-40B4-BE49-F238E27FC236}">
              <a16:creationId xmlns:a16="http://schemas.microsoft.com/office/drawing/2014/main" id="{0CBF0B50-93F3-4710-96A6-21C0ED6499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6" name="CuadroTexto 187">
          <a:extLst>
            <a:ext uri="{FF2B5EF4-FFF2-40B4-BE49-F238E27FC236}">
              <a16:creationId xmlns:a16="http://schemas.microsoft.com/office/drawing/2014/main" id="{65C871EE-BC3E-468E-8B21-90CF3ED2BA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7" name="CuadroTexto 188">
          <a:extLst>
            <a:ext uri="{FF2B5EF4-FFF2-40B4-BE49-F238E27FC236}">
              <a16:creationId xmlns:a16="http://schemas.microsoft.com/office/drawing/2014/main" id="{C85E6D2B-1E1B-4FC3-B72A-74D5951781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8" name="CuadroTexto 189">
          <a:extLst>
            <a:ext uri="{FF2B5EF4-FFF2-40B4-BE49-F238E27FC236}">
              <a16:creationId xmlns:a16="http://schemas.microsoft.com/office/drawing/2014/main" id="{246C56B8-62D0-409D-837E-BCE882E28F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19" name="CuadroTexto 190">
          <a:extLst>
            <a:ext uri="{FF2B5EF4-FFF2-40B4-BE49-F238E27FC236}">
              <a16:creationId xmlns:a16="http://schemas.microsoft.com/office/drawing/2014/main" id="{AADDBD15-EE2D-46BD-A0CE-CC59EC133BD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0" name="CuadroTexto 192">
          <a:extLst>
            <a:ext uri="{FF2B5EF4-FFF2-40B4-BE49-F238E27FC236}">
              <a16:creationId xmlns:a16="http://schemas.microsoft.com/office/drawing/2014/main" id="{D514B81F-C580-48F9-8F6D-D65DD7EB34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1" name="CuadroTexto 193">
          <a:extLst>
            <a:ext uri="{FF2B5EF4-FFF2-40B4-BE49-F238E27FC236}">
              <a16:creationId xmlns:a16="http://schemas.microsoft.com/office/drawing/2014/main" id="{4A98C90A-837E-48D5-B7E5-C141360AD1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2" name="CuadroTexto 194">
          <a:extLst>
            <a:ext uri="{FF2B5EF4-FFF2-40B4-BE49-F238E27FC236}">
              <a16:creationId xmlns:a16="http://schemas.microsoft.com/office/drawing/2014/main" id="{A9A54F6E-02D8-41AA-8849-8DD52BF99E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3" name="CuadroTexto 196">
          <a:extLst>
            <a:ext uri="{FF2B5EF4-FFF2-40B4-BE49-F238E27FC236}">
              <a16:creationId xmlns:a16="http://schemas.microsoft.com/office/drawing/2014/main" id="{5CDF97AC-891E-4BC1-95F0-1290A23793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4" name="CuadroTexto 197">
          <a:extLst>
            <a:ext uri="{FF2B5EF4-FFF2-40B4-BE49-F238E27FC236}">
              <a16:creationId xmlns:a16="http://schemas.microsoft.com/office/drawing/2014/main" id="{7FB28AD1-0A08-4028-97BC-8151B463D1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5" name="CuadroTexto 198">
          <a:extLst>
            <a:ext uri="{FF2B5EF4-FFF2-40B4-BE49-F238E27FC236}">
              <a16:creationId xmlns:a16="http://schemas.microsoft.com/office/drawing/2014/main" id="{DC81F931-4EB6-4EEA-AE0B-3E4AADDDA1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6" name="CuadroTexto 199">
          <a:extLst>
            <a:ext uri="{FF2B5EF4-FFF2-40B4-BE49-F238E27FC236}">
              <a16:creationId xmlns:a16="http://schemas.microsoft.com/office/drawing/2014/main" id="{ED41997A-1B98-4822-9168-62DEC79D5E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7" name="CuadroTexto 200">
          <a:extLst>
            <a:ext uri="{FF2B5EF4-FFF2-40B4-BE49-F238E27FC236}">
              <a16:creationId xmlns:a16="http://schemas.microsoft.com/office/drawing/2014/main" id="{3B0629F3-A2D4-4749-A45A-4BBF91DC91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8" name="CuadroTexto 201">
          <a:extLst>
            <a:ext uri="{FF2B5EF4-FFF2-40B4-BE49-F238E27FC236}">
              <a16:creationId xmlns:a16="http://schemas.microsoft.com/office/drawing/2014/main" id="{0A02A8A4-509F-4167-936B-8173571106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29" name="CuadroTexto 203">
          <a:extLst>
            <a:ext uri="{FF2B5EF4-FFF2-40B4-BE49-F238E27FC236}">
              <a16:creationId xmlns:a16="http://schemas.microsoft.com/office/drawing/2014/main" id="{429D8FE3-418F-4FFD-BA7C-6ABD9EED61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30" name="CuadroTexto 204">
          <a:extLst>
            <a:ext uri="{FF2B5EF4-FFF2-40B4-BE49-F238E27FC236}">
              <a16:creationId xmlns:a16="http://schemas.microsoft.com/office/drawing/2014/main" id="{5C9E9A84-DA18-4AAD-895F-D924F3030F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31" name="CuadroTexto 205">
          <a:extLst>
            <a:ext uri="{FF2B5EF4-FFF2-40B4-BE49-F238E27FC236}">
              <a16:creationId xmlns:a16="http://schemas.microsoft.com/office/drawing/2014/main" id="{276E654F-5542-4A96-B1F6-E9ADBD6CE1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32" name="CuadroTexto 206">
          <a:extLst>
            <a:ext uri="{FF2B5EF4-FFF2-40B4-BE49-F238E27FC236}">
              <a16:creationId xmlns:a16="http://schemas.microsoft.com/office/drawing/2014/main" id="{EECED64B-18FC-489E-A15D-E0905CA821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33" name="CuadroTexto 207">
          <a:extLst>
            <a:ext uri="{FF2B5EF4-FFF2-40B4-BE49-F238E27FC236}">
              <a16:creationId xmlns:a16="http://schemas.microsoft.com/office/drawing/2014/main" id="{720CBE9D-7C07-42AA-928B-A8FCAD6BBAE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34" name="CuadroTexto 208">
          <a:extLst>
            <a:ext uri="{FF2B5EF4-FFF2-40B4-BE49-F238E27FC236}">
              <a16:creationId xmlns:a16="http://schemas.microsoft.com/office/drawing/2014/main" id="{AAA69BDB-F0F1-425D-969C-96885ECFE9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35" name="CuadroTexto 210">
          <a:extLst>
            <a:ext uri="{FF2B5EF4-FFF2-40B4-BE49-F238E27FC236}">
              <a16:creationId xmlns:a16="http://schemas.microsoft.com/office/drawing/2014/main" id="{07E67D79-0FE0-4EDE-BCB2-2F64B8D232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36" name="CuadroTexto 211">
          <a:extLst>
            <a:ext uri="{FF2B5EF4-FFF2-40B4-BE49-F238E27FC236}">
              <a16:creationId xmlns:a16="http://schemas.microsoft.com/office/drawing/2014/main" id="{03AC7F2B-E338-43AD-997F-5EB353E6D8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37" name="CuadroTexto 212">
          <a:extLst>
            <a:ext uri="{FF2B5EF4-FFF2-40B4-BE49-F238E27FC236}">
              <a16:creationId xmlns:a16="http://schemas.microsoft.com/office/drawing/2014/main" id="{0527BDD8-B4A7-4380-A2EC-E47E996030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438" name="CuadroTexto 213">
          <a:extLst>
            <a:ext uri="{FF2B5EF4-FFF2-40B4-BE49-F238E27FC236}">
              <a16:creationId xmlns:a16="http://schemas.microsoft.com/office/drawing/2014/main" id="{1B1BCB12-EC60-4B7F-ADDB-1A4AF2C776B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439" name="CuadroTexto 214">
          <a:extLst>
            <a:ext uri="{FF2B5EF4-FFF2-40B4-BE49-F238E27FC236}">
              <a16:creationId xmlns:a16="http://schemas.microsoft.com/office/drawing/2014/main" id="{93CE9FC8-2412-40B9-AECF-B5ECEE7467C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440" name="CuadroTexto 215">
          <a:extLst>
            <a:ext uri="{FF2B5EF4-FFF2-40B4-BE49-F238E27FC236}">
              <a16:creationId xmlns:a16="http://schemas.microsoft.com/office/drawing/2014/main" id="{D258715F-039F-4EC7-B0FF-343988EDE47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41" name="CuadroTexto 44">
          <a:extLst>
            <a:ext uri="{FF2B5EF4-FFF2-40B4-BE49-F238E27FC236}">
              <a16:creationId xmlns:a16="http://schemas.microsoft.com/office/drawing/2014/main" id="{1EC9774C-34CF-4A8E-83FC-B68F37B5A02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42" name="CuadroTexto 53">
          <a:extLst>
            <a:ext uri="{FF2B5EF4-FFF2-40B4-BE49-F238E27FC236}">
              <a16:creationId xmlns:a16="http://schemas.microsoft.com/office/drawing/2014/main" id="{D136EB95-F156-49BF-A7B6-CFA5913E6DE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43" name="CuadroTexto 60">
          <a:extLst>
            <a:ext uri="{FF2B5EF4-FFF2-40B4-BE49-F238E27FC236}">
              <a16:creationId xmlns:a16="http://schemas.microsoft.com/office/drawing/2014/main" id="{13950F85-F20A-42A6-9882-67FB6BBBD10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44" name="CuadroTexto 64">
          <a:extLst>
            <a:ext uri="{FF2B5EF4-FFF2-40B4-BE49-F238E27FC236}">
              <a16:creationId xmlns:a16="http://schemas.microsoft.com/office/drawing/2014/main" id="{1BF5BCAA-6A39-4EE8-BFFA-3C6196E5D89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45" name="CuadroTexto 71">
          <a:extLst>
            <a:ext uri="{FF2B5EF4-FFF2-40B4-BE49-F238E27FC236}">
              <a16:creationId xmlns:a16="http://schemas.microsoft.com/office/drawing/2014/main" id="{1C6DC117-588D-4201-A77D-FD01BC6B706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46" name="CuadroTexto 78">
          <a:extLst>
            <a:ext uri="{FF2B5EF4-FFF2-40B4-BE49-F238E27FC236}">
              <a16:creationId xmlns:a16="http://schemas.microsoft.com/office/drawing/2014/main" id="{350BE202-764F-4838-9991-E5CDE4388ED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47" name="CuadroTexto 176">
          <a:extLst>
            <a:ext uri="{FF2B5EF4-FFF2-40B4-BE49-F238E27FC236}">
              <a16:creationId xmlns:a16="http://schemas.microsoft.com/office/drawing/2014/main" id="{1E5F71FE-E90F-4586-A1DD-8EE5CC3667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48" name="CuadroTexto 177">
          <a:extLst>
            <a:ext uri="{FF2B5EF4-FFF2-40B4-BE49-F238E27FC236}">
              <a16:creationId xmlns:a16="http://schemas.microsoft.com/office/drawing/2014/main" id="{1344248D-A65B-464F-BC09-0A19F764E4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49" name="CuadroTexto 178">
          <a:extLst>
            <a:ext uri="{FF2B5EF4-FFF2-40B4-BE49-F238E27FC236}">
              <a16:creationId xmlns:a16="http://schemas.microsoft.com/office/drawing/2014/main" id="{3E97E9F4-1F53-4C96-8B0F-84615E5202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0" name="CuadroTexto 181">
          <a:extLst>
            <a:ext uri="{FF2B5EF4-FFF2-40B4-BE49-F238E27FC236}">
              <a16:creationId xmlns:a16="http://schemas.microsoft.com/office/drawing/2014/main" id="{0C8D892F-49F2-48DF-95AD-64F429D790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1" name="CuadroTexto 182">
          <a:extLst>
            <a:ext uri="{FF2B5EF4-FFF2-40B4-BE49-F238E27FC236}">
              <a16:creationId xmlns:a16="http://schemas.microsoft.com/office/drawing/2014/main" id="{6E56E41F-1D20-4422-B164-AA1312CAD0F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2" name="CuadroTexto 183">
          <a:extLst>
            <a:ext uri="{FF2B5EF4-FFF2-40B4-BE49-F238E27FC236}">
              <a16:creationId xmlns:a16="http://schemas.microsoft.com/office/drawing/2014/main" id="{5AC1CE19-0113-429F-B9DA-BB3FCFA3E7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3" name="CuadroTexto 185">
          <a:extLst>
            <a:ext uri="{FF2B5EF4-FFF2-40B4-BE49-F238E27FC236}">
              <a16:creationId xmlns:a16="http://schemas.microsoft.com/office/drawing/2014/main" id="{D59F8A6C-5BF6-4E09-8442-D2F44D0145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4" name="CuadroTexto 186">
          <a:extLst>
            <a:ext uri="{FF2B5EF4-FFF2-40B4-BE49-F238E27FC236}">
              <a16:creationId xmlns:a16="http://schemas.microsoft.com/office/drawing/2014/main" id="{7105138C-BA39-443F-AD50-2403AF5054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5" name="CuadroTexto 187">
          <a:extLst>
            <a:ext uri="{FF2B5EF4-FFF2-40B4-BE49-F238E27FC236}">
              <a16:creationId xmlns:a16="http://schemas.microsoft.com/office/drawing/2014/main" id="{356DB04F-F2FA-415B-B1FA-65882082C7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6" name="CuadroTexto 188">
          <a:extLst>
            <a:ext uri="{FF2B5EF4-FFF2-40B4-BE49-F238E27FC236}">
              <a16:creationId xmlns:a16="http://schemas.microsoft.com/office/drawing/2014/main" id="{164F6D41-CB6F-4B9B-B5E6-B8A3031CAA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7" name="CuadroTexto 189">
          <a:extLst>
            <a:ext uri="{FF2B5EF4-FFF2-40B4-BE49-F238E27FC236}">
              <a16:creationId xmlns:a16="http://schemas.microsoft.com/office/drawing/2014/main" id="{DCFFBD66-F39D-41DA-9100-C3D2671C87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8" name="CuadroTexto 190">
          <a:extLst>
            <a:ext uri="{FF2B5EF4-FFF2-40B4-BE49-F238E27FC236}">
              <a16:creationId xmlns:a16="http://schemas.microsoft.com/office/drawing/2014/main" id="{D5D101B5-C3E0-4F45-9554-2269C31352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59" name="CuadroTexto 192">
          <a:extLst>
            <a:ext uri="{FF2B5EF4-FFF2-40B4-BE49-F238E27FC236}">
              <a16:creationId xmlns:a16="http://schemas.microsoft.com/office/drawing/2014/main" id="{90A3E433-9FF9-45AD-89E0-B46E1AB509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0" name="CuadroTexto 193">
          <a:extLst>
            <a:ext uri="{FF2B5EF4-FFF2-40B4-BE49-F238E27FC236}">
              <a16:creationId xmlns:a16="http://schemas.microsoft.com/office/drawing/2014/main" id="{09A97512-A951-48D4-8290-DD2DC607BE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1" name="CuadroTexto 194">
          <a:extLst>
            <a:ext uri="{FF2B5EF4-FFF2-40B4-BE49-F238E27FC236}">
              <a16:creationId xmlns:a16="http://schemas.microsoft.com/office/drawing/2014/main" id="{02F08A32-7760-4B8F-A936-60318AACE36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2" name="CuadroTexto 196">
          <a:extLst>
            <a:ext uri="{FF2B5EF4-FFF2-40B4-BE49-F238E27FC236}">
              <a16:creationId xmlns:a16="http://schemas.microsoft.com/office/drawing/2014/main" id="{3AB312D6-698F-47A0-9B86-BDCE9669B2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3" name="CuadroTexto 197">
          <a:extLst>
            <a:ext uri="{FF2B5EF4-FFF2-40B4-BE49-F238E27FC236}">
              <a16:creationId xmlns:a16="http://schemas.microsoft.com/office/drawing/2014/main" id="{4DA96E86-CE8C-4E2C-98DA-A567C7AC7A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4" name="CuadroTexto 198">
          <a:extLst>
            <a:ext uri="{FF2B5EF4-FFF2-40B4-BE49-F238E27FC236}">
              <a16:creationId xmlns:a16="http://schemas.microsoft.com/office/drawing/2014/main" id="{41DFDFF4-8F06-4E26-8735-419F4404F1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5" name="CuadroTexto 199">
          <a:extLst>
            <a:ext uri="{FF2B5EF4-FFF2-40B4-BE49-F238E27FC236}">
              <a16:creationId xmlns:a16="http://schemas.microsoft.com/office/drawing/2014/main" id="{B7F69114-E51D-4562-B2BA-DE8E17F6E5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6" name="CuadroTexto 200">
          <a:extLst>
            <a:ext uri="{FF2B5EF4-FFF2-40B4-BE49-F238E27FC236}">
              <a16:creationId xmlns:a16="http://schemas.microsoft.com/office/drawing/2014/main" id="{C95D599F-4BAD-4CC4-82F5-221588D6AC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7" name="CuadroTexto 201">
          <a:extLst>
            <a:ext uri="{FF2B5EF4-FFF2-40B4-BE49-F238E27FC236}">
              <a16:creationId xmlns:a16="http://schemas.microsoft.com/office/drawing/2014/main" id="{F9CBE950-D96E-4D10-B2BC-F4B0032525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8" name="CuadroTexto 203">
          <a:extLst>
            <a:ext uri="{FF2B5EF4-FFF2-40B4-BE49-F238E27FC236}">
              <a16:creationId xmlns:a16="http://schemas.microsoft.com/office/drawing/2014/main" id="{34C52732-3618-42BD-A5D0-0AFE0011ED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69" name="CuadroTexto 204">
          <a:extLst>
            <a:ext uri="{FF2B5EF4-FFF2-40B4-BE49-F238E27FC236}">
              <a16:creationId xmlns:a16="http://schemas.microsoft.com/office/drawing/2014/main" id="{0DD3A4C1-A897-4153-9A75-65AD932C2D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70" name="CuadroTexto 205">
          <a:extLst>
            <a:ext uri="{FF2B5EF4-FFF2-40B4-BE49-F238E27FC236}">
              <a16:creationId xmlns:a16="http://schemas.microsoft.com/office/drawing/2014/main" id="{0118937B-E269-4AA8-BC70-A3DB8483CC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71" name="CuadroTexto 206">
          <a:extLst>
            <a:ext uri="{FF2B5EF4-FFF2-40B4-BE49-F238E27FC236}">
              <a16:creationId xmlns:a16="http://schemas.microsoft.com/office/drawing/2014/main" id="{14CD2ED3-BE40-4572-85C5-A5F524B73AD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72" name="CuadroTexto 207">
          <a:extLst>
            <a:ext uri="{FF2B5EF4-FFF2-40B4-BE49-F238E27FC236}">
              <a16:creationId xmlns:a16="http://schemas.microsoft.com/office/drawing/2014/main" id="{9ED96772-86A7-4A56-B69F-D99029499B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73" name="CuadroTexto 208">
          <a:extLst>
            <a:ext uri="{FF2B5EF4-FFF2-40B4-BE49-F238E27FC236}">
              <a16:creationId xmlns:a16="http://schemas.microsoft.com/office/drawing/2014/main" id="{7E51EE93-28CE-4D27-A302-8FC48B6834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74" name="CuadroTexto 210">
          <a:extLst>
            <a:ext uri="{FF2B5EF4-FFF2-40B4-BE49-F238E27FC236}">
              <a16:creationId xmlns:a16="http://schemas.microsoft.com/office/drawing/2014/main" id="{91C1CC0F-DEBE-461C-96AE-91D60C5CE4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75" name="CuadroTexto 211">
          <a:extLst>
            <a:ext uri="{FF2B5EF4-FFF2-40B4-BE49-F238E27FC236}">
              <a16:creationId xmlns:a16="http://schemas.microsoft.com/office/drawing/2014/main" id="{76974A42-1DFC-4992-BDAD-D09C9B04B8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76" name="CuadroTexto 212">
          <a:extLst>
            <a:ext uri="{FF2B5EF4-FFF2-40B4-BE49-F238E27FC236}">
              <a16:creationId xmlns:a16="http://schemas.microsoft.com/office/drawing/2014/main" id="{EBB39A1F-277A-4CF7-A0C1-AEFEF5817C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477" name="CuadroTexto 213">
          <a:extLst>
            <a:ext uri="{FF2B5EF4-FFF2-40B4-BE49-F238E27FC236}">
              <a16:creationId xmlns:a16="http://schemas.microsoft.com/office/drawing/2014/main" id="{3D51F454-E2E6-4966-9BF9-AC68A486842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478" name="CuadroTexto 214">
          <a:extLst>
            <a:ext uri="{FF2B5EF4-FFF2-40B4-BE49-F238E27FC236}">
              <a16:creationId xmlns:a16="http://schemas.microsoft.com/office/drawing/2014/main" id="{CB76CA69-E75F-4BFA-88AC-8D0E9AF0FD1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479" name="CuadroTexto 215">
          <a:extLst>
            <a:ext uri="{FF2B5EF4-FFF2-40B4-BE49-F238E27FC236}">
              <a16:creationId xmlns:a16="http://schemas.microsoft.com/office/drawing/2014/main" id="{A9079ED4-C8C8-483F-BB5A-56D01417CC2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80" name="CuadroTexto 44">
          <a:extLst>
            <a:ext uri="{FF2B5EF4-FFF2-40B4-BE49-F238E27FC236}">
              <a16:creationId xmlns:a16="http://schemas.microsoft.com/office/drawing/2014/main" id="{4B8D0E8B-4839-423D-9A0C-23D3525F7CB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81" name="CuadroTexto 53">
          <a:extLst>
            <a:ext uri="{FF2B5EF4-FFF2-40B4-BE49-F238E27FC236}">
              <a16:creationId xmlns:a16="http://schemas.microsoft.com/office/drawing/2014/main" id="{36FD9188-BEFE-421D-89AF-B8350BFD47D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482" name="CuadroTexto 60">
          <a:extLst>
            <a:ext uri="{FF2B5EF4-FFF2-40B4-BE49-F238E27FC236}">
              <a16:creationId xmlns:a16="http://schemas.microsoft.com/office/drawing/2014/main" id="{32788C00-4CA2-4552-A27A-5244282049C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83" name="CuadroTexto 64">
          <a:extLst>
            <a:ext uri="{FF2B5EF4-FFF2-40B4-BE49-F238E27FC236}">
              <a16:creationId xmlns:a16="http://schemas.microsoft.com/office/drawing/2014/main" id="{5F9151E4-C6F5-4CC6-895D-A087B3D9383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84" name="CuadroTexto 71">
          <a:extLst>
            <a:ext uri="{FF2B5EF4-FFF2-40B4-BE49-F238E27FC236}">
              <a16:creationId xmlns:a16="http://schemas.microsoft.com/office/drawing/2014/main" id="{12450E81-A24E-4D17-8BE5-CDECB85A28C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485" name="CuadroTexto 78">
          <a:extLst>
            <a:ext uri="{FF2B5EF4-FFF2-40B4-BE49-F238E27FC236}">
              <a16:creationId xmlns:a16="http://schemas.microsoft.com/office/drawing/2014/main" id="{44A3631B-1A47-474B-A2E7-038DB283DEE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86" name="CuadroTexto 176">
          <a:extLst>
            <a:ext uri="{FF2B5EF4-FFF2-40B4-BE49-F238E27FC236}">
              <a16:creationId xmlns:a16="http://schemas.microsoft.com/office/drawing/2014/main" id="{260B1E02-51F9-4E5F-B385-DDC2BDE4E3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87" name="CuadroTexto 177">
          <a:extLst>
            <a:ext uri="{FF2B5EF4-FFF2-40B4-BE49-F238E27FC236}">
              <a16:creationId xmlns:a16="http://schemas.microsoft.com/office/drawing/2014/main" id="{12C572EC-FFE3-41A7-B9DF-FCE8765B3B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88" name="CuadroTexto 178">
          <a:extLst>
            <a:ext uri="{FF2B5EF4-FFF2-40B4-BE49-F238E27FC236}">
              <a16:creationId xmlns:a16="http://schemas.microsoft.com/office/drawing/2014/main" id="{ED395B44-DD84-4037-B4E7-59EDD7D66D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89" name="CuadroTexto 181">
          <a:extLst>
            <a:ext uri="{FF2B5EF4-FFF2-40B4-BE49-F238E27FC236}">
              <a16:creationId xmlns:a16="http://schemas.microsoft.com/office/drawing/2014/main" id="{15DA26B2-24F0-4276-908A-4F5B7AEA4A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0" name="CuadroTexto 182">
          <a:extLst>
            <a:ext uri="{FF2B5EF4-FFF2-40B4-BE49-F238E27FC236}">
              <a16:creationId xmlns:a16="http://schemas.microsoft.com/office/drawing/2014/main" id="{21EDCFBB-6ED1-43F2-BC92-63CB10D596C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1" name="CuadroTexto 183">
          <a:extLst>
            <a:ext uri="{FF2B5EF4-FFF2-40B4-BE49-F238E27FC236}">
              <a16:creationId xmlns:a16="http://schemas.microsoft.com/office/drawing/2014/main" id="{12EF5836-F1E7-4266-96FF-D93135A8B2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2" name="CuadroTexto 185">
          <a:extLst>
            <a:ext uri="{FF2B5EF4-FFF2-40B4-BE49-F238E27FC236}">
              <a16:creationId xmlns:a16="http://schemas.microsoft.com/office/drawing/2014/main" id="{286E0E1B-1361-4893-9B25-29DBFA2D0F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3" name="CuadroTexto 186">
          <a:extLst>
            <a:ext uri="{FF2B5EF4-FFF2-40B4-BE49-F238E27FC236}">
              <a16:creationId xmlns:a16="http://schemas.microsoft.com/office/drawing/2014/main" id="{EE537280-ACA4-4137-B208-FC3C34977C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4" name="CuadroTexto 187">
          <a:extLst>
            <a:ext uri="{FF2B5EF4-FFF2-40B4-BE49-F238E27FC236}">
              <a16:creationId xmlns:a16="http://schemas.microsoft.com/office/drawing/2014/main" id="{008DD39B-102A-41A6-9327-8B814153B0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5" name="CuadroTexto 188">
          <a:extLst>
            <a:ext uri="{FF2B5EF4-FFF2-40B4-BE49-F238E27FC236}">
              <a16:creationId xmlns:a16="http://schemas.microsoft.com/office/drawing/2014/main" id="{08125152-7C1A-4C3F-9D05-168536A741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6" name="CuadroTexto 189">
          <a:extLst>
            <a:ext uri="{FF2B5EF4-FFF2-40B4-BE49-F238E27FC236}">
              <a16:creationId xmlns:a16="http://schemas.microsoft.com/office/drawing/2014/main" id="{24D59E46-7B3E-4AF9-9EBA-B8653AF2B9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7" name="CuadroTexto 190">
          <a:extLst>
            <a:ext uri="{FF2B5EF4-FFF2-40B4-BE49-F238E27FC236}">
              <a16:creationId xmlns:a16="http://schemas.microsoft.com/office/drawing/2014/main" id="{E63EA6EA-CD30-4618-BA0B-269835087E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8" name="CuadroTexto 192">
          <a:extLst>
            <a:ext uri="{FF2B5EF4-FFF2-40B4-BE49-F238E27FC236}">
              <a16:creationId xmlns:a16="http://schemas.microsoft.com/office/drawing/2014/main" id="{28A3C1BF-55F2-40EF-9C73-DF11C2AF3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499" name="CuadroTexto 193">
          <a:extLst>
            <a:ext uri="{FF2B5EF4-FFF2-40B4-BE49-F238E27FC236}">
              <a16:creationId xmlns:a16="http://schemas.microsoft.com/office/drawing/2014/main" id="{6778529C-5480-476F-A1F4-D85A110836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0" name="CuadroTexto 194">
          <a:extLst>
            <a:ext uri="{FF2B5EF4-FFF2-40B4-BE49-F238E27FC236}">
              <a16:creationId xmlns:a16="http://schemas.microsoft.com/office/drawing/2014/main" id="{5CB3DE7E-AE48-44A1-91CE-2EB6A37992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1" name="CuadroTexto 196">
          <a:extLst>
            <a:ext uri="{FF2B5EF4-FFF2-40B4-BE49-F238E27FC236}">
              <a16:creationId xmlns:a16="http://schemas.microsoft.com/office/drawing/2014/main" id="{F1219CF1-82DB-480F-BAA9-1C15E190EC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2" name="CuadroTexto 197">
          <a:extLst>
            <a:ext uri="{FF2B5EF4-FFF2-40B4-BE49-F238E27FC236}">
              <a16:creationId xmlns:a16="http://schemas.microsoft.com/office/drawing/2014/main" id="{0C4A884C-FE36-4A8A-8695-DBAD01FAB6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3" name="CuadroTexto 198">
          <a:extLst>
            <a:ext uri="{FF2B5EF4-FFF2-40B4-BE49-F238E27FC236}">
              <a16:creationId xmlns:a16="http://schemas.microsoft.com/office/drawing/2014/main" id="{1950C56B-4552-468D-B798-5611D77FE5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4" name="CuadroTexto 199">
          <a:extLst>
            <a:ext uri="{FF2B5EF4-FFF2-40B4-BE49-F238E27FC236}">
              <a16:creationId xmlns:a16="http://schemas.microsoft.com/office/drawing/2014/main" id="{B780B6BB-4FA7-4D5B-A456-A6DB7A538D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5" name="CuadroTexto 200">
          <a:extLst>
            <a:ext uri="{FF2B5EF4-FFF2-40B4-BE49-F238E27FC236}">
              <a16:creationId xmlns:a16="http://schemas.microsoft.com/office/drawing/2014/main" id="{2769C296-F255-4F6A-A510-9D669E4B49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6" name="CuadroTexto 201">
          <a:extLst>
            <a:ext uri="{FF2B5EF4-FFF2-40B4-BE49-F238E27FC236}">
              <a16:creationId xmlns:a16="http://schemas.microsoft.com/office/drawing/2014/main" id="{67B8AD80-1641-4404-B9F2-020CCAF4C0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7" name="CuadroTexto 203">
          <a:extLst>
            <a:ext uri="{FF2B5EF4-FFF2-40B4-BE49-F238E27FC236}">
              <a16:creationId xmlns:a16="http://schemas.microsoft.com/office/drawing/2014/main" id="{1ADE0539-08FD-45F4-9162-0C21B9241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8" name="CuadroTexto 204">
          <a:extLst>
            <a:ext uri="{FF2B5EF4-FFF2-40B4-BE49-F238E27FC236}">
              <a16:creationId xmlns:a16="http://schemas.microsoft.com/office/drawing/2014/main" id="{105EAA07-4A53-4DAE-B806-0C9CC0F7EB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09" name="CuadroTexto 205">
          <a:extLst>
            <a:ext uri="{FF2B5EF4-FFF2-40B4-BE49-F238E27FC236}">
              <a16:creationId xmlns:a16="http://schemas.microsoft.com/office/drawing/2014/main" id="{A8720E49-590E-419C-8EA1-A1738D073D7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10" name="CuadroTexto 206">
          <a:extLst>
            <a:ext uri="{FF2B5EF4-FFF2-40B4-BE49-F238E27FC236}">
              <a16:creationId xmlns:a16="http://schemas.microsoft.com/office/drawing/2014/main" id="{F0757568-AE36-491A-9B18-4FF8B2ECB4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11" name="CuadroTexto 207">
          <a:extLst>
            <a:ext uri="{FF2B5EF4-FFF2-40B4-BE49-F238E27FC236}">
              <a16:creationId xmlns:a16="http://schemas.microsoft.com/office/drawing/2014/main" id="{5231E657-2D6B-4BAB-9BC0-AB4216C1B4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12" name="CuadroTexto 208">
          <a:extLst>
            <a:ext uri="{FF2B5EF4-FFF2-40B4-BE49-F238E27FC236}">
              <a16:creationId xmlns:a16="http://schemas.microsoft.com/office/drawing/2014/main" id="{BDEB0489-EC74-4063-B54B-AD7E6BE132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13" name="CuadroTexto 210">
          <a:extLst>
            <a:ext uri="{FF2B5EF4-FFF2-40B4-BE49-F238E27FC236}">
              <a16:creationId xmlns:a16="http://schemas.microsoft.com/office/drawing/2014/main" id="{9057420B-9DD6-488E-8BD8-B9486C2ABE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14" name="CuadroTexto 211">
          <a:extLst>
            <a:ext uri="{FF2B5EF4-FFF2-40B4-BE49-F238E27FC236}">
              <a16:creationId xmlns:a16="http://schemas.microsoft.com/office/drawing/2014/main" id="{E07633C0-04E9-4E43-B185-1C580F5B2F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15" name="CuadroTexto 212">
          <a:extLst>
            <a:ext uri="{FF2B5EF4-FFF2-40B4-BE49-F238E27FC236}">
              <a16:creationId xmlns:a16="http://schemas.microsoft.com/office/drawing/2014/main" id="{280EE4E0-DE63-4AD0-8A0A-247087FAD6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16" name="CuadroTexto 213">
          <a:extLst>
            <a:ext uri="{FF2B5EF4-FFF2-40B4-BE49-F238E27FC236}">
              <a16:creationId xmlns:a16="http://schemas.microsoft.com/office/drawing/2014/main" id="{469FEB6C-886C-403F-9CE6-FB3F908A9E0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17" name="CuadroTexto 214">
          <a:extLst>
            <a:ext uri="{FF2B5EF4-FFF2-40B4-BE49-F238E27FC236}">
              <a16:creationId xmlns:a16="http://schemas.microsoft.com/office/drawing/2014/main" id="{C6BCE555-632B-4A49-96A9-B5EAE44F9CE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18" name="CuadroTexto 215">
          <a:extLst>
            <a:ext uri="{FF2B5EF4-FFF2-40B4-BE49-F238E27FC236}">
              <a16:creationId xmlns:a16="http://schemas.microsoft.com/office/drawing/2014/main" id="{ADEFC2C3-7718-4D2C-B10E-032216F3660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19" name="CuadroTexto 44">
          <a:extLst>
            <a:ext uri="{FF2B5EF4-FFF2-40B4-BE49-F238E27FC236}">
              <a16:creationId xmlns:a16="http://schemas.microsoft.com/office/drawing/2014/main" id="{31C7B2FE-1866-4846-9436-C1DF13A0863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20" name="CuadroTexto 53">
          <a:extLst>
            <a:ext uri="{FF2B5EF4-FFF2-40B4-BE49-F238E27FC236}">
              <a16:creationId xmlns:a16="http://schemas.microsoft.com/office/drawing/2014/main" id="{961B9611-2535-4D64-82FD-38C2B1C8C24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21" name="CuadroTexto 60">
          <a:extLst>
            <a:ext uri="{FF2B5EF4-FFF2-40B4-BE49-F238E27FC236}">
              <a16:creationId xmlns:a16="http://schemas.microsoft.com/office/drawing/2014/main" id="{56F29708-195B-44C8-AFFC-4CFBD636112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522" name="CuadroTexto 64">
          <a:extLst>
            <a:ext uri="{FF2B5EF4-FFF2-40B4-BE49-F238E27FC236}">
              <a16:creationId xmlns:a16="http://schemas.microsoft.com/office/drawing/2014/main" id="{9BCF7086-2F61-44EC-BDCC-CDABC3BEB60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523" name="CuadroTexto 71">
          <a:extLst>
            <a:ext uri="{FF2B5EF4-FFF2-40B4-BE49-F238E27FC236}">
              <a16:creationId xmlns:a16="http://schemas.microsoft.com/office/drawing/2014/main" id="{CEAC880E-E7E1-49BE-88D6-8B6CAD174B1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524" name="CuadroTexto 78">
          <a:extLst>
            <a:ext uri="{FF2B5EF4-FFF2-40B4-BE49-F238E27FC236}">
              <a16:creationId xmlns:a16="http://schemas.microsoft.com/office/drawing/2014/main" id="{15005A20-E003-4508-8D64-8373C9CFABE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25" name="CuadroTexto 176">
          <a:extLst>
            <a:ext uri="{FF2B5EF4-FFF2-40B4-BE49-F238E27FC236}">
              <a16:creationId xmlns:a16="http://schemas.microsoft.com/office/drawing/2014/main" id="{C8C99CF9-8C5F-402C-8792-E14D78E3F2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26" name="CuadroTexto 177">
          <a:extLst>
            <a:ext uri="{FF2B5EF4-FFF2-40B4-BE49-F238E27FC236}">
              <a16:creationId xmlns:a16="http://schemas.microsoft.com/office/drawing/2014/main" id="{2F1B14B1-5FA4-4B19-926E-747F9064A6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27" name="CuadroTexto 178">
          <a:extLst>
            <a:ext uri="{FF2B5EF4-FFF2-40B4-BE49-F238E27FC236}">
              <a16:creationId xmlns:a16="http://schemas.microsoft.com/office/drawing/2014/main" id="{6B46FB34-31B0-4F70-9F85-E1C9C04D3F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28" name="CuadroTexto 181">
          <a:extLst>
            <a:ext uri="{FF2B5EF4-FFF2-40B4-BE49-F238E27FC236}">
              <a16:creationId xmlns:a16="http://schemas.microsoft.com/office/drawing/2014/main" id="{5EDE22EA-251B-4855-A5AD-87E42FF3CE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29" name="CuadroTexto 182">
          <a:extLst>
            <a:ext uri="{FF2B5EF4-FFF2-40B4-BE49-F238E27FC236}">
              <a16:creationId xmlns:a16="http://schemas.microsoft.com/office/drawing/2014/main" id="{D6D706BF-A273-423F-8DCD-6CADB9647E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0" name="CuadroTexto 183">
          <a:extLst>
            <a:ext uri="{FF2B5EF4-FFF2-40B4-BE49-F238E27FC236}">
              <a16:creationId xmlns:a16="http://schemas.microsoft.com/office/drawing/2014/main" id="{E99BE1CD-25F2-48D2-9808-FB9C02A9C85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1" name="CuadroTexto 185">
          <a:extLst>
            <a:ext uri="{FF2B5EF4-FFF2-40B4-BE49-F238E27FC236}">
              <a16:creationId xmlns:a16="http://schemas.microsoft.com/office/drawing/2014/main" id="{2D0A10D4-8F97-4881-8052-03A62C4611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2" name="CuadroTexto 186">
          <a:extLst>
            <a:ext uri="{FF2B5EF4-FFF2-40B4-BE49-F238E27FC236}">
              <a16:creationId xmlns:a16="http://schemas.microsoft.com/office/drawing/2014/main" id="{1285E943-D968-4EDB-90AB-34C065FD15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3" name="CuadroTexto 187">
          <a:extLst>
            <a:ext uri="{FF2B5EF4-FFF2-40B4-BE49-F238E27FC236}">
              <a16:creationId xmlns:a16="http://schemas.microsoft.com/office/drawing/2014/main" id="{060550A8-24CB-45BE-A1A4-8FC11DC6B1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4" name="CuadroTexto 188">
          <a:extLst>
            <a:ext uri="{FF2B5EF4-FFF2-40B4-BE49-F238E27FC236}">
              <a16:creationId xmlns:a16="http://schemas.microsoft.com/office/drawing/2014/main" id="{D3F8F026-CE06-4ADC-ABF5-A6DD84F25C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5" name="CuadroTexto 189">
          <a:extLst>
            <a:ext uri="{FF2B5EF4-FFF2-40B4-BE49-F238E27FC236}">
              <a16:creationId xmlns:a16="http://schemas.microsoft.com/office/drawing/2014/main" id="{676F16C3-10F0-463F-899C-95481B576A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6" name="CuadroTexto 190">
          <a:extLst>
            <a:ext uri="{FF2B5EF4-FFF2-40B4-BE49-F238E27FC236}">
              <a16:creationId xmlns:a16="http://schemas.microsoft.com/office/drawing/2014/main" id="{F2A50C26-F7D4-49A5-AF28-C4A207BE575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7" name="CuadroTexto 192">
          <a:extLst>
            <a:ext uri="{FF2B5EF4-FFF2-40B4-BE49-F238E27FC236}">
              <a16:creationId xmlns:a16="http://schemas.microsoft.com/office/drawing/2014/main" id="{C631EC7D-1682-403D-9FA7-2CCAA7035A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8" name="CuadroTexto 193">
          <a:extLst>
            <a:ext uri="{FF2B5EF4-FFF2-40B4-BE49-F238E27FC236}">
              <a16:creationId xmlns:a16="http://schemas.microsoft.com/office/drawing/2014/main" id="{4F566954-9DA1-4BE7-943B-630EC6CB79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39" name="CuadroTexto 194">
          <a:extLst>
            <a:ext uri="{FF2B5EF4-FFF2-40B4-BE49-F238E27FC236}">
              <a16:creationId xmlns:a16="http://schemas.microsoft.com/office/drawing/2014/main" id="{8BAB34AF-3044-4CB8-848B-F90C7B3BDE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0" name="CuadroTexto 196">
          <a:extLst>
            <a:ext uri="{FF2B5EF4-FFF2-40B4-BE49-F238E27FC236}">
              <a16:creationId xmlns:a16="http://schemas.microsoft.com/office/drawing/2014/main" id="{CA9684A9-CB60-4EC6-9C9B-AC49739B3A0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1" name="CuadroTexto 197">
          <a:extLst>
            <a:ext uri="{FF2B5EF4-FFF2-40B4-BE49-F238E27FC236}">
              <a16:creationId xmlns:a16="http://schemas.microsoft.com/office/drawing/2014/main" id="{E7C6033F-A93C-40D2-A09F-CBF4CDD04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2" name="CuadroTexto 198">
          <a:extLst>
            <a:ext uri="{FF2B5EF4-FFF2-40B4-BE49-F238E27FC236}">
              <a16:creationId xmlns:a16="http://schemas.microsoft.com/office/drawing/2014/main" id="{B18C7BC7-A054-4CB9-BB7E-CA1C4C2C40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3" name="CuadroTexto 199">
          <a:extLst>
            <a:ext uri="{FF2B5EF4-FFF2-40B4-BE49-F238E27FC236}">
              <a16:creationId xmlns:a16="http://schemas.microsoft.com/office/drawing/2014/main" id="{1FA37AE8-6B9E-44C3-B4A8-1C1821C91E2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4" name="CuadroTexto 200">
          <a:extLst>
            <a:ext uri="{FF2B5EF4-FFF2-40B4-BE49-F238E27FC236}">
              <a16:creationId xmlns:a16="http://schemas.microsoft.com/office/drawing/2014/main" id="{4A47084C-26CB-4042-9020-ADF57BC18D0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5" name="CuadroTexto 201">
          <a:extLst>
            <a:ext uri="{FF2B5EF4-FFF2-40B4-BE49-F238E27FC236}">
              <a16:creationId xmlns:a16="http://schemas.microsoft.com/office/drawing/2014/main" id="{3D6C7582-776B-4333-B96C-ECC4829EDD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6" name="CuadroTexto 203">
          <a:extLst>
            <a:ext uri="{FF2B5EF4-FFF2-40B4-BE49-F238E27FC236}">
              <a16:creationId xmlns:a16="http://schemas.microsoft.com/office/drawing/2014/main" id="{7622931A-48C4-4774-951C-AD5633DE4A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7" name="CuadroTexto 204">
          <a:extLst>
            <a:ext uri="{FF2B5EF4-FFF2-40B4-BE49-F238E27FC236}">
              <a16:creationId xmlns:a16="http://schemas.microsoft.com/office/drawing/2014/main" id="{3EFDA529-918E-4EBC-B637-2998A09FD7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8" name="CuadroTexto 205">
          <a:extLst>
            <a:ext uri="{FF2B5EF4-FFF2-40B4-BE49-F238E27FC236}">
              <a16:creationId xmlns:a16="http://schemas.microsoft.com/office/drawing/2014/main" id="{0800EB9B-E4CC-4F66-80E5-3421E5E2E50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49" name="CuadroTexto 206">
          <a:extLst>
            <a:ext uri="{FF2B5EF4-FFF2-40B4-BE49-F238E27FC236}">
              <a16:creationId xmlns:a16="http://schemas.microsoft.com/office/drawing/2014/main" id="{AA8208E6-761B-4D45-871F-9B11CEA17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50" name="CuadroTexto 207">
          <a:extLst>
            <a:ext uri="{FF2B5EF4-FFF2-40B4-BE49-F238E27FC236}">
              <a16:creationId xmlns:a16="http://schemas.microsoft.com/office/drawing/2014/main" id="{5D61A59A-E6F0-416C-9E5E-CCB513CCFA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51" name="CuadroTexto 208">
          <a:extLst>
            <a:ext uri="{FF2B5EF4-FFF2-40B4-BE49-F238E27FC236}">
              <a16:creationId xmlns:a16="http://schemas.microsoft.com/office/drawing/2014/main" id="{0D79FC03-19D8-4A0F-B7FA-E92B89DC1B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52" name="CuadroTexto 210">
          <a:extLst>
            <a:ext uri="{FF2B5EF4-FFF2-40B4-BE49-F238E27FC236}">
              <a16:creationId xmlns:a16="http://schemas.microsoft.com/office/drawing/2014/main" id="{B20BC270-2AA5-42A1-8A0C-D9DAEF512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53" name="CuadroTexto 211">
          <a:extLst>
            <a:ext uri="{FF2B5EF4-FFF2-40B4-BE49-F238E27FC236}">
              <a16:creationId xmlns:a16="http://schemas.microsoft.com/office/drawing/2014/main" id="{62A9A803-1A54-4560-9465-CC01EFAE28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54" name="CuadroTexto 212">
          <a:extLst>
            <a:ext uri="{FF2B5EF4-FFF2-40B4-BE49-F238E27FC236}">
              <a16:creationId xmlns:a16="http://schemas.microsoft.com/office/drawing/2014/main" id="{B7B0716E-F787-4E7C-A1A0-73A94B77CC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55" name="CuadroTexto 213">
          <a:extLst>
            <a:ext uri="{FF2B5EF4-FFF2-40B4-BE49-F238E27FC236}">
              <a16:creationId xmlns:a16="http://schemas.microsoft.com/office/drawing/2014/main" id="{408A8381-E704-4CE0-9846-C55BFB0CAF3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56" name="CuadroTexto 214">
          <a:extLst>
            <a:ext uri="{FF2B5EF4-FFF2-40B4-BE49-F238E27FC236}">
              <a16:creationId xmlns:a16="http://schemas.microsoft.com/office/drawing/2014/main" id="{9FA55BC1-D26B-4185-9E91-203101FDC83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57" name="CuadroTexto 215">
          <a:extLst>
            <a:ext uri="{FF2B5EF4-FFF2-40B4-BE49-F238E27FC236}">
              <a16:creationId xmlns:a16="http://schemas.microsoft.com/office/drawing/2014/main" id="{EE34648D-2663-440B-BD82-8695FFD995E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58" name="CuadroTexto 44">
          <a:extLst>
            <a:ext uri="{FF2B5EF4-FFF2-40B4-BE49-F238E27FC236}">
              <a16:creationId xmlns:a16="http://schemas.microsoft.com/office/drawing/2014/main" id="{880D7B58-4BF9-4E88-BC7C-BB136812EFB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59" name="CuadroTexto 53">
          <a:extLst>
            <a:ext uri="{FF2B5EF4-FFF2-40B4-BE49-F238E27FC236}">
              <a16:creationId xmlns:a16="http://schemas.microsoft.com/office/drawing/2014/main" id="{704A45B2-FA31-41EF-B04F-9D9AEE5F8E9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60" name="CuadroTexto 60">
          <a:extLst>
            <a:ext uri="{FF2B5EF4-FFF2-40B4-BE49-F238E27FC236}">
              <a16:creationId xmlns:a16="http://schemas.microsoft.com/office/drawing/2014/main" id="{A673BA9B-F112-4B80-A6D3-D3F99B24698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561" name="CuadroTexto 64">
          <a:extLst>
            <a:ext uri="{FF2B5EF4-FFF2-40B4-BE49-F238E27FC236}">
              <a16:creationId xmlns:a16="http://schemas.microsoft.com/office/drawing/2014/main" id="{9B8DD4CD-07C2-4332-B957-4ADACD8729A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562" name="CuadroTexto 71">
          <a:extLst>
            <a:ext uri="{FF2B5EF4-FFF2-40B4-BE49-F238E27FC236}">
              <a16:creationId xmlns:a16="http://schemas.microsoft.com/office/drawing/2014/main" id="{CC6CE2C7-53B0-4970-9252-80737074F22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563" name="CuadroTexto 78">
          <a:extLst>
            <a:ext uri="{FF2B5EF4-FFF2-40B4-BE49-F238E27FC236}">
              <a16:creationId xmlns:a16="http://schemas.microsoft.com/office/drawing/2014/main" id="{11649F3D-0966-4446-8F0C-498F1031AC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64" name="CuadroTexto 176">
          <a:extLst>
            <a:ext uri="{FF2B5EF4-FFF2-40B4-BE49-F238E27FC236}">
              <a16:creationId xmlns:a16="http://schemas.microsoft.com/office/drawing/2014/main" id="{B4AF059D-E97C-45E1-A2EC-0099AD269C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65" name="CuadroTexto 177">
          <a:extLst>
            <a:ext uri="{FF2B5EF4-FFF2-40B4-BE49-F238E27FC236}">
              <a16:creationId xmlns:a16="http://schemas.microsoft.com/office/drawing/2014/main" id="{18A75EA8-4C11-4636-883B-713FC6318C1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66" name="CuadroTexto 178">
          <a:extLst>
            <a:ext uri="{FF2B5EF4-FFF2-40B4-BE49-F238E27FC236}">
              <a16:creationId xmlns:a16="http://schemas.microsoft.com/office/drawing/2014/main" id="{500FED7F-4544-483C-867E-2FBB7F9D69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67" name="CuadroTexto 181">
          <a:extLst>
            <a:ext uri="{FF2B5EF4-FFF2-40B4-BE49-F238E27FC236}">
              <a16:creationId xmlns:a16="http://schemas.microsoft.com/office/drawing/2014/main" id="{09D2540C-B6FB-4CCF-838D-D4664917DC3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68" name="CuadroTexto 182">
          <a:extLst>
            <a:ext uri="{FF2B5EF4-FFF2-40B4-BE49-F238E27FC236}">
              <a16:creationId xmlns:a16="http://schemas.microsoft.com/office/drawing/2014/main" id="{9B7787F7-FDC4-494A-932F-B970C60071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69" name="CuadroTexto 183">
          <a:extLst>
            <a:ext uri="{FF2B5EF4-FFF2-40B4-BE49-F238E27FC236}">
              <a16:creationId xmlns:a16="http://schemas.microsoft.com/office/drawing/2014/main" id="{96C821A9-45C2-4527-A3CC-959EFE372C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0" name="CuadroTexto 185">
          <a:extLst>
            <a:ext uri="{FF2B5EF4-FFF2-40B4-BE49-F238E27FC236}">
              <a16:creationId xmlns:a16="http://schemas.microsoft.com/office/drawing/2014/main" id="{D6B90581-5AD2-46FD-9A99-3E05CD268A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1" name="CuadroTexto 186">
          <a:extLst>
            <a:ext uri="{FF2B5EF4-FFF2-40B4-BE49-F238E27FC236}">
              <a16:creationId xmlns:a16="http://schemas.microsoft.com/office/drawing/2014/main" id="{61959E53-E446-4E76-80A9-C4CD3AEC30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2" name="CuadroTexto 187">
          <a:extLst>
            <a:ext uri="{FF2B5EF4-FFF2-40B4-BE49-F238E27FC236}">
              <a16:creationId xmlns:a16="http://schemas.microsoft.com/office/drawing/2014/main" id="{BB8EC65C-34F1-411F-B757-E47E2C7E49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3" name="CuadroTexto 188">
          <a:extLst>
            <a:ext uri="{FF2B5EF4-FFF2-40B4-BE49-F238E27FC236}">
              <a16:creationId xmlns:a16="http://schemas.microsoft.com/office/drawing/2014/main" id="{8BC419B6-E6B7-432C-8B11-DD1C20E09F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4" name="CuadroTexto 189">
          <a:extLst>
            <a:ext uri="{FF2B5EF4-FFF2-40B4-BE49-F238E27FC236}">
              <a16:creationId xmlns:a16="http://schemas.microsoft.com/office/drawing/2014/main" id="{379725DB-56E6-4EC4-A625-42E35AFF40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5" name="CuadroTexto 190">
          <a:extLst>
            <a:ext uri="{FF2B5EF4-FFF2-40B4-BE49-F238E27FC236}">
              <a16:creationId xmlns:a16="http://schemas.microsoft.com/office/drawing/2014/main" id="{86E17428-6219-407F-BE92-23837FBA54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6" name="CuadroTexto 192">
          <a:extLst>
            <a:ext uri="{FF2B5EF4-FFF2-40B4-BE49-F238E27FC236}">
              <a16:creationId xmlns:a16="http://schemas.microsoft.com/office/drawing/2014/main" id="{A59A4089-E7CA-4EB8-BAFA-8EB6BE3CDE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7" name="CuadroTexto 193">
          <a:extLst>
            <a:ext uri="{FF2B5EF4-FFF2-40B4-BE49-F238E27FC236}">
              <a16:creationId xmlns:a16="http://schemas.microsoft.com/office/drawing/2014/main" id="{6880972B-C80A-447C-8034-2D943031D6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8" name="CuadroTexto 194">
          <a:extLst>
            <a:ext uri="{FF2B5EF4-FFF2-40B4-BE49-F238E27FC236}">
              <a16:creationId xmlns:a16="http://schemas.microsoft.com/office/drawing/2014/main" id="{C66FF76A-2BBF-4599-9D76-D4814C0E1F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79" name="CuadroTexto 196">
          <a:extLst>
            <a:ext uri="{FF2B5EF4-FFF2-40B4-BE49-F238E27FC236}">
              <a16:creationId xmlns:a16="http://schemas.microsoft.com/office/drawing/2014/main" id="{8FD23B1E-A21C-46DC-99AE-F621090B55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0" name="CuadroTexto 197">
          <a:extLst>
            <a:ext uri="{FF2B5EF4-FFF2-40B4-BE49-F238E27FC236}">
              <a16:creationId xmlns:a16="http://schemas.microsoft.com/office/drawing/2014/main" id="{F32C3A47-70DF-491F-8964-92BDDED7FC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1" name="CuadroTexto 198">
          <a:extLst>
            <a:ext uri="{FF2B5EF4-FFF2-40B4-BE49-F238E27FC236}">
              <a16:creationId xmlns:a16="http://schemas.microsoft.com/office/drawing/2014/main" id="{53CD6306-34AD-433F-8F14-9887F30536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2" name="CuadroTexto 199">
          <a:extLst>
            <a:ext uri="{FF2B5EF4-FFF2-40B4-BE49-F238E27FC236}">
              <a16:creationId xmlns:a16="http://schemas.microsoft.com/office/drawing/2014/main" id="{EC8D569A-83FE-4CDA-8FB4-FCF32A75EC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3" name="CuadroTexto 200">
          <a:extLst>
            <a:ext uri="{FF2B5EF4-FFF2-40B4-BE49-F238E27FC236}">
              <a16:creationId xmlns:a16="http://schemas.microsoft.com/office/drawing/2014/main" id="{5D732E09-189B-4358-A290-3F1C0626C3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4" name="CuadroTexto 201">
          <a:extLst>
            <a:ext uri="{FF2B5EF4-FFF2-40B4-BE49-F238E27FC236}">
              <a16:creationId xmlns:a16="http://schemas.microsoft.com/office/drawing/2014/main" id="{F763A778-E840-4365-A321-BF53D0B4EB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5" name="CuadroTexto 203">
          <a:extLst>
            <a:ext uri="{FF2B5EF4-FFF2-40B4-BE49-F238E27FC236}">
              <a16:creationId xmlns:a16="http://schemas.microsoft.com/office/drawing/2014/main" id="{094B88A4-B79F-46E2-98E9-C5CFD4B369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6" name="CuadroTexto 204">
          <a:extLst>
            <a:ext uri="{FF2B5EF4-FFF2-40B4-BE49-F238E27FC236}">
              <a16:creationId xmlns:a16="http://schemas.microsoft.com/office/drawing/2014/main" id="{8CE424AE-F426-4E0F-B3F4-C40231BE7C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7" name="CuadroTexto 205">
          <a:extLst>
            <a:ext uri="{FF2B5EF4-FFF2-40B4-BE49-F238E27FC236}">
              <a16:creationId xmlns:a16="http://schemas.microsoft.com/office/drawing/2014/main" id="{3E4549EC-5354-4AD6-BA16-5F8D6331DF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8" name="CuadroTexto 206">
          <a:extLst>
            <a:ext uri="{FF2B5EF4-FFF2-40B4-BE49-F238E27FC236}">
              <a16:creationId xmlns:a16="http://schemas.microsoft.com/office/drawing/2014/main" id="{32ED2EB0-33DE-4C6C-8D6E-CD000CFF03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89" name="CuadroTexto 207">
          <a:extLst>
            <a:ext uri="{FF2B5EF4-FFF2-40B4-BE49-F238E27FC236}">
              <a16:creationId xmlns:a16="http://schemas.microsoft.com/office/drawing/2014/main" id="{57B5B17D-F908-475C-B28C-9288F2212B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90" name="CuadroTexto 208">
          <a:extLst>
            <a:ext uri="{FF2B5EF4-FFF2-40B4-BE49-F238E27FC236}">
              <a16:creationId xmlns:a16="http://schemas.microsoft.com/office/drawing/2014/main" id="{1B7A2842-4D93-4578-8DCA-9A3357393B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91" name="CuadroTexto 210">
          <a:extLst>
            <a:ext uri="{FF2B5EF4-FFF2-40B4-BE49-F238E27FC236}">
              <a16:creationId xmlns:a16="http://schemas.microsoft.com/office/drawing/2014/main" id="{7BCD3872-22EE-44D6-AB6B-241EA48C16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92" name="CuadroTexto 211">
          <a:extLst>
            <a:ext uri="{FF2B5EF4-FFF2-40B4-BE49-F238E27FC236}">
              <a16:creationId xmlns:a16="http://schemas.microsoft.com/office/drawing/2014/main" id="{2B23A89A-91CC-42EA-8366-FFF428EFD8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593" name="CuadroTexto 212">
          <a:extLst>
            <a:ext uri="{FF2B5EF4-FFF2-40B4-BE49-F238E27FC236}">
              <a16:creationId xmlns:a16="http://schemas.microsoft.com/office/drawing/2014/main" id="{796CE076-7351-4951-9D1F-B96F1F0B2E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94" name="CuadroTexto 213">
          <a:extLst>
            <a:ext uri="{FF2B5EF4-FFF2-40B4-BE49-F238E27FC236}">
              <a16:creationId xmlns:a16="http://schemas.microsoft.com/office/drawing/2014/main" id="{BEDDBE62-6158-4E32-8611-939FE321158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95" name="CuadroTexto 214">
          <a:extLst>
            <a:ext uri="{FF2B5EF4-FFF2-40B4-BE49-F238E27FC236}">
              <a16:creationId xmlns:a16="http://schemas.microsoft.com/office/drawing/2014/main" id="{AC87E866-9419-4142-BC88-355BEAAADD7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596" name="CuadroTexto 215">
          <a:extLst>
            <a:ext uri="{FF2B5EF4-FFF2-40B4-BE49-F238E27FC236}">
              <a16:creationId xmlns:a16="http://schemas.microsoft.com/office/drawing/2014/main" id="{A99903EA-C43D-43D1-8358-EA8AB438138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97" name="CuadroTexto 44">
          <a:extLst>
            <a:ext uri="{FF2B5EF4-FFF2-40B4-BE49-F238E27FC236}">
              <a16:creationId xmlns:a16="http://schemas.microsoft.com/office/drawing/2014/main" id="{26398054-1EED-4EB2-A2C7-C4CE01C01C9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98" name="CuadroTexto 53">
          <a:extLst>
            <a:ext uri="{FF2B5EF4-FFF2-40B4-BE49-F238E27FC236}">
              <a16:creationId xmlns:a16="http://schemas.microsoft.com/office/drawing/2014/main" id="{CF358CDD-D2F4-4883-961A-5E111DA27C9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599" name="CuadroTexto 60">
          <a:extLst>
            <a:ext uri="{FF2B5EF4-FFF2-40B4-BE49-F238E27FC236}">
              <a16:creationId xmlns:a16="http://schemas.microsoft.com/office/drawing/2014/main" id="{992B22D8-521D-4AF2-9B94-C20E700501E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00" name="CuadroTexto 64">
          <a:extLst>
            <a:ext uri="{FF2B5EF4-FFF2-40B4-BE49-F238E27FC236}">
              <a16:creationId xmlns:a16="http://schemas.microsoft.com/office/drawing/2014/main" id="{0C5D797A-42B6-4E71-AF6A-3251F0C8C21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01" name="CuadroTexto 71">
          <a:extLst>
            <a:ext uri="{FF2B5EF4-FFF2-40B4-BE49-F238E27FC236}">
              <a16:creationId xmlns:a16="http://schemas.microsoft.com/office/drawing/2014/main" id="{74A0F491-9763-4B1C-8726-A8FAFD2FA5C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02" name="CuadroTexto 78">
          <a:extLst>
            <a:ext uri="{FF2B5EF4-FFF2-40B4-BE49-F238E27FC236}">
              <a16:creationId xmlns:a16="http://schemas.microsoft.com/office/drawing/2014/main" id="{60C71151-3622-4F04-A1F5-858B1C54E34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03" name="CuadroTexto 176">
          <a:extLst>
            <a:ext uri="{FF2B5EF4-FFF2-40B4-BE49-F238E27FC236}">
              <a16:creationId xmlns:a16="http://schemas.microsoft.com/office/drawing/2014/main" id="{0CA3744D-1C0E-4A36-B5FD-A58065ECA1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04" name="CuadroTexto 177">
          <a:extLst>
            <a:ext uri="{FF2B5EF4-FFF2-40B4-BE49-F238E27FC236}">
              <a16:creationId xmlns:a16="http://schemas.microsoft.com/office/drawing/2014/main" id="{C86A6BD3-F3D8-4EE4-B817-95D3691365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05" name="CuadroTexto 178">
          <a:extLst>
            <a:ext uri="{FF2B5EF4-FFF2-40B4-BE49-F238E27FC236}">
              <a16:creationId xmlns:a16="http://schemas.microsoft.com/office/drawing/2014/main" id="{726B7BD2-C6D3-49F1-BB59-D81A5E3E0F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06" name="CuadroTexto 181">
          <a:extLst>
            <a:ext uri="{FF2B5EF4-FFF2-40B4-BE49-F238E27FC236}">
              <a16:creationId xmlns:a16="http://schemas.microsoft.com/office/drawing/2014/main" id="{F7C571BF-6BBD-4622-AAA7-27DB727C9A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07" name="CuadroTexto 182">
          <a:extLst>
            <a:ext uri="{FF2B5EF4-FFF2-40B4-BE49-F238E27FC236}">
              <a16:creationId xmlns:a16="http://schemas.microsoft.com/office/drawing/2014/main" id="{5813069D-273C-4435-BDB1-2FF3C7D942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08" name="CuadroTexto 183">
          <a:extLst>
            <a:ext uri="{FF2B5EF4-FFF2-40B4-BE49-F238E27FC236}">
              <a16:creationId xmlns:a16="http://schemas.microsoft.com/office/drawing/2014/main" id="{3D83BE4C-3D48-456C-AEB2-0CB75C0D48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09" name="CuadroTexto 185">
          <a:extLst>
            <a:ext uri="{FF2B5EF4-FFF2-40B4-BE49-F238E27FC236}">
              <a16:creationId xmlns:a16="http://schemas.microsoft.com/office/drawing/2014/main" id="{95734A27-B045-4D68-A04D-C252D3B6FD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0" name="CuadroTexto 186">
          <a:extLst>
            <a:ext uri="{FF2B5EF4-FFF2-40B4-BE49-F238E27FC236}">
              <a16:creationId xmlns:a16="http://schemas.microsoft.com/office/drawing/2014/main" id="{40902571-E09F-4E98-B18E-5A7452A1C5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1" name="CuadroTexto 187">
          <a:extLst>
            <a:ext uri="{FF2B5EF4-FFF2-40B4-BE49-F238E27FC236}">
              <a16:creationId xmlns:a16="http://schemas.microsoft.com/office/drawing/2014/main" id="{4E865902-743F-4A14-91F1-BF09534C79E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2" name="CuadroTexto 188">
          <a:extLst>
            <a:ext uri="{FF2B5EF4-FFF2-40B4-BE49-F238E27FC236}">
              <a16:creationId xmlns:a16="http://schemas.microsoft.com/office/drawing/2014/main" id="{B4810919-16D8-416E-A062-F7BD5FE945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3" name="CuadroTexto 189">
          <a:extLst>
            <a:ext uri="{FF2B5EF4-FFF2-40B4-BE49-F238E27FC236}">
              <a16:creationId xmlns:a16="http://schemas.microsoft.com/office/drawing/2014/main" id="{41BE52F4-E183-416F-A317-677E91605A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4" name="CuadroTexto 190">
          <a:extLst>
            <a:ext uri="{FF2B5EF4-FFF2-40B4-BE49-F238E27FC236}">
              <a16:creationId xmlns:a16="http://schemas.microsoft.com/office/drawing/2014/main" id="{A644AE68-34BA-4AE3-80FF-AE55478C53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5" name="CuadroTexto 192">
          <a:extLst>
            <a:ext uri="{FF2B5EF4-FFF2-40B4-BE49-F238E27FC236}">
              <a16:creationId xmlns:a16="http://schemas.microsoft.com/office/drawing/2014/main" id="{39BB76B4-6194-4245-8593-9D4720C6E0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6" name="CuadroTexto 193">
          <a:extLst>
            <a:ext uri="{FF2B5EF4-FFF2-40B4-BE49-F238E27FC236}">
              <a16:creationId xmlns:a16="http://schemas.microsoft.com/office/drawing/2014/main" id="{E0805484-519B-4B3F-83D4-DEBD921176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7" name="CuadroTexto 194">
          <a:extLst>
            <a:ext uri="{FF2B5EF4-FFF2-40B4-BE49-F238E27FC236}">
              <a16:creationId xmlns:a16="http://schemas.microsoft.com/office/drawing/2014/main" id="{C673BA5F-4680-442E-AD49-1B1DF4FBA4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8" name="CuadroTexto 196">
          <a:extLst>
            <a:ext uri="{FF2B5EF4-FFF2-40B4-BE49-F238E27FC236}">
              <a16:creationId xmlns:a16="http://schemas.microsoft.com/office/drawing/2014/main" id="{0836F068-67F5-4710-BB54-40A6FB8542B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19" name="CuadroTexto 197">
          <a:extLst>
            <a:ext uri="{FF2B5EF4-FFF2-40B4-BE49-F238E27FC236}">
              <a16:creationId xmlns:a16="http://schemas.microsoft.com/office/drawing/2014/main" id="{7A929225-10F5-4680-ADAE-7C9D90123A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0" name="CuadroTexto 198">
          <a:extLst>
            <a:ext uri="{FF2B5EF4-FFF2-40B4-BE49-F238E27FC236}">
              <a16:creationId xmlns:a16="http://schemas.microsoft.com/office/drawing/2014/main" id="{ABAF9E51-4293-44F7-9CF3-EC85823F64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1" name="CuadroTexto 199">
          <a:extLst>
            <a:ext uri="{FF2B5EF4-FFF2-40B4-BE49-F238E27FC236}">
              <a16:creationId xmlns:a16="http://schemas.microsoft.com/office/drawing/2014/main" id="{09591804-C6D4-40B3-A071-27BBC55A67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2" name="CuadroTexto 200">
          <a:extLst>
            <a:ext uri="{FF2B5EF4-FFF2-40B4-BE49-F238E27FC236}">
              <a16:creationId xmlns:a16="http://schemas.microsoft.com/office/drawing/2014/main" id="{D5620161-0EC9-4363-832C-DB134BE68F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3" name="CuadroTexto 201">
          <a:extLst>
            <a:ext uri="{FF2B5EF4-FFF2-40B4-BE49-F238E27FC236}">
              <a16:creationId xmlns:a16="http://schemas.microsoft.com/office/drawing/2014/main" id="{70A5DBC1-112B-4E23-BC72-08A4DA7DB1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4" name="CuadroTexto 203">
          <a:extLst>
            <a:ext uri="{FF2B5EF4-FFF2-40B4-BE49-F238E27FC236}">
              <a16:creationId xmlns:a16="http://schemas.microsoft.com/office/drawing/2014/main" id="{1433785A-1E8D-4834-BA87-23D3A7ACD0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5" name="CuadroTexto 204">
          <a:extLst>
            <a:ext uri="{FF2B5EF4-FFF2-40B4-BE49-F238E27FC236}">
              <a16:creationId xmlns:a16="http://schemas.microsoft.com/office/drawing/2014/main" id="{9566A211-7FC7-4B04-A1B5-29150D35C7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6" name="CuadroTexto 205">
          <a:extLst>
            <a:ext uri="{FF2B5EF4-FFF2-40B4-BE49-F238E27FC236}">
              <a16:creationId xmlns:a16="http://schemas.microsoft.com/office/drawing/2014/main" id="{EDA7C7D4-0065-479C-BBFE-114C4BD17D8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7" name="CuadroTexto 206">
          <a:extLst>
            <a:ext uri="{FF2B5EF4-FFF2-40B4-BE49-F238E27FC236}">
              <a16:creationId xmlns:a16="http://schemas.microsoft.com/office/drawing/2014/main" id="{FFF4FC65-6D39-41DE-B067-29AC243C14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8" name="CuadroTexto 207">
          <a:extLst>
            <a:ext uri="{FF2B5EF4-FFF2-40B4-BE49-F238E27FC236}">
              <a16:creationId xmlns:a16="http://schemas.microsoft.com/office/drawing/2014/main" id="{9D8E2712-7D2F-4C4A-B625-8FEE3B3CED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29" name="CuadroTexto 208">
          <a:extLst>
            <a:ext uri="{FF2B5EF4-FFF2-40B4-BE49-F238E27FC236}">
              <a16:creationId xmlns:a16="http://schemas.microsoft.com/office/drawing/2014/main" id="{9C93CD51-7163-4067-BB5A-2D31BF4CF09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30" name="CuadroTexto 210">
          <a:extLst>
            <a:ext uri="{FF2B5EF4-FFF2-40B4-BE49-F238E27FC236}">
              <a16:creationId xmlns:a16="http://schemas.microsoft.com/office/drawing/2014/main" id="{35ED3BDB-65E9-48EC-9E50-7CD1ED2B32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31" name="CuadroTexto 211">
          <a:extLst>
            <a:ext uri="{FF2B5EF4-FFF2-40B4-BE49-F238E27FC236}">
              <a16:creationId xmlns:a16="http://schemas.microsoft.com/office/drawing/2014/main" id="{E92E7F8A-D611-428F-8796-5B8D410FFB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32" name="CuadroTexto 212">
          <a:extLst>
            <a:ext uri="{FF2B5EF4-FFF2-40B4-BE49-F238E27FC236}">
              <a16:creationId xmlns:a16="http://schemas.microsoft.com/office/drawing/2014/main" id="{2D8BE365-62DC-4BE3-B0A4-4864519EFC7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633" name="CuadroTexto 213">
          <a:extLst>
            <a:ext uri="{FF2B5EF4-FFF2-40B4-BE49-F238E27FC236}">
              <a16:creationId xmlns:a16="http://schemas.microsoft.com/office/drawing/2014/main" id="{CF24ACB3-AF26-4205-9EFD-77BA95247A4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634" name="CuadroTexto 214">
          <a:extLst>
            <a:ext uri="{FF2B5EF4-FFF2-40B4-BE49-F238E27FC236}">
              <a16:creationId xmlns:a16="http://schemas.microsoft.com/office/drawing/2014/main" id="{BD9890D0-EAF1-484D-88BC-CCACD76EC2E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635" name="CuadroTexto 215">
          <a:extLst>
            <a:ext uri="{FF2B5EF4-FFF2-40B4-BE49-F238E27FC236}">
              <a16:creationId xmlns:a16="http://schemas.microsoft.com/office/drawing/2014/main" id="{C7FD1FAA-26C4-4D13-9800-EFB89752555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636" name="CuadroTexto 44">
          <a:extLst>
            <a:ext uri="{FF2B5EF4-FFF2-40B4-BE49-F238E27FC236}">
              <a16:creationId xmlns:a16="http://schemas.microsoft.com/office/drawing/2014/main" id="{8569BA1B-C3FB-411F-8EAE-E54BF75F9DC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637" name="CuadroTexto 53">
          <a:extLst>
            <a:ext uri="{FF2B5EF4-FFF2-40B4-BE49-F238E27FC236}">
              <a16:creationId xmlns:a16="http://schemas.microsoft.com/office/drawing/2014/main" id="{6A48BB98-1F9D-43D5-B160-3244BB26A7C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638" name="CuadroTexto 60">
          <a:extLst>
            <a:ext uri="{FF2B5EF4-FFF2-40B4-BE49-F238E27FC236}">
              <a16:creationId xmlns:a16="http://schemas.microsoft.com/office/drawing/2014/main" id="{688C3E73-6C05-4B13-9518-A28641A362F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39" name="CuadroTexto 64">
          <a:extLst>
            <a:ext uri="{FF2B5EF4-FFF2-40B4-BE49-F238E27FC236}">
              <a16:creationId xmlns:a16="http://schemas.microsoft.com/office/drawing/2014/main" id="{2A9968EE-E151-46D7-854C-148D31691A1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40" name="CuadroTexto 71">
          <a:extLst>
            <a:ext uri="{FF2B5EF4-FFF2-40B4-BE49-F238E27FC236}">
              <a16:creationId xmlns:a16="http://schemas.microsoft.com/office/drawing/2014/main" id="{166E3E76-CF8A-4FFB-8F27-A19C849963B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41" name="CuadroTexto 78">
          <a:extLst>
            <a:ext uri="{FF2B5EF4-FFF2-40B4-BE49-F238E27FC236}">
              <a16:creationId xmlns:a16="http://schemas.microsoft.com/office/drawing/2014/main" id="{99C681C3-BC99-45A0-B84F-44521B85740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42" name="CuadroTexto 176">
          <a:extLst>
            <a:ext uri="{FF2B5EF4-FFF2-40B4-BE49-F238E27FC236}">
              <a16:creationId xmlns:a16="http://schemas.microsoft.com/office/drawing/2014/main" id="{7E79F28C-9C69-4654-87F0-D710F227E1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43" name="CuadroTexto 177">
          <a:extLst>
            <a:ext uri="{FF2B5EF4-FFF2-40B4-BE49-F238E27FC236}">
              <a16:creationId xmlns:a16="http://schemas.microsoft.com/office/drawing/2014/main" id="{CAC17BA1-7C88-4F6C-8714-ADE45484E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44" name="CuadroTexto 178">
          <a:extLst>
            <a:ext uri="{FF2B5EF4-FFF2-40B4-BE49-F238E27FC236}">
              <a16:creationId xmlns:a16="http://schemas.microsoft.com/office/drawing/2014/main" id="{6F2E268B-932C-4B03-B6BB-751C3CC384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45" name="CuadroTexto 181">
          <a:extLst>
            <a:ext uri="{FF2B5EF4-FFF2-40B4-BE49-F238E27FC236}">
              <a16:creationId xmlns:a16="http://schemas.microsoft.com/office/drawing/2014/main" id="{347A3753-36AF-47BD-B40B-53B62AFF981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46" name="CuadroTexto 182">
          <a:extLst>
            <a:ext uri="{FF2B5EF4-FFF2-40B4-BE49-F238E27FC236}">
              <a16:creationId xmlns:a16="http://schemas.microsoft.com/office/drawing/2014/main" id="{EE209271-2C8B-494D-82A0-035BECAF48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47" name="CuadroTexto 183">
          <a:extLst>
            <a:ext uri="{FF2B5EF4-FFF2-40B4-BE49-F238E27FC236}">
              <a16:creationId xmlns:a16="http://schemas.microsoft.com/office/drawing/2014/main" id="{E9587248-EA37-464D-B4D8-6D2EBB589F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48" name="CuadroTexto 185">
          <a:extLst>
            <a:ext uri="{FF2B5EF4-FFF2-40B4-BE49-F238E27FC236}">
              <a16:creationId xmlns:a16="http://schemas.microsoft.com/office/drawing/2014/main" id="{51303ADD-B2D7-4599-968E-F715EC3F539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49" name="CuadroTexto 186">
          <a:extLst>
            <a:ext uri="{FF2B5EF4-FFF2-40B4-BE49-F238E27FC236}">
              <a16:creationId xmlns:a16="http://schemas.microsoft.com/office/drawing/2014/main" id="{1D7C52E9-BB2A-4041-A974-961D31B88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0" name="CuadroTexto 187">
          <a:extLst>
            <a:ext uri="{FF2B5EF4-FFF2-40B4-BE49-F238E27FC236}">
              <a16:creationId xmlns:a16="http://schemas.microsoft.com/office/drawing/2014/main" id="{825EEE5D-90EC-46BA-A2EC-A638C2B100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1" name="CuadroTexto 188">
          <a:extLst>
            <a:ext uri="{FF2B5EF4-FFF2-40B4-BE49-F238E27FC236}">
              <a16:creationId xmlns:a16="http://schemas.microsoft.com/office/drawing/2014/main" id="{AA518841-D16A-4043-B1AD-D47C5D564C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2" name="CuadroTexto 189">
          <a:extLst>
            <a:ext uri="{FF2B5EF4-FFF2-40B4-BE49-F238E27FC236}">
              <a16:creationId xmlns:a16="http://schemas.microsoft.com/office/drawing/2014/main" id="{016A02BB-93B2-45B5-B592-1CB28DAA9D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3" name="CuadroTexto 190">
          <a:extLst>
            <a:ext uri="{FF2B5EF4-FFF2-40B4-BE49-F238E27FC236}">
              <a16:creationId xmlns:a16="http://schemas.microsoft.com/office/drawing/2014/main" id="{34075F79-0605-446F-AB2A-0F9C18C92DB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4" name="CuadroTexto 192">
          <a:extLst>
            <a:ext uri="{FF2B5EF4-FFF2-40B4-BE49-F238E27FC236}">
              <a16:creationId xmlns:a16="http://schemas.microsoft.com/office/drawing/2014/main" id="{40613068-0162-446D-A71B-A20BE935770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5" name="CuadroTexto 193">
          <a:extLst>
            <a:ext uri="{FF2B5EF4-FFF2-40B4-BE49-F238E27FC236}">
              <a16:creationId xmlns:a16="http://schemas.microsoft.com/office/drawing/2014/main" id="{CA32E2E3-2A9C-4EE7-99AC-C5B6600F67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6" name="CuadroTexto 194">
          <a:extLst>
            <a:ext uri="{FF2B5EF4-FFF2-40B4-BE49-F238E27FC236}">
              <a16:creationId xmlns:a16="http://schemas.microsoft.com/office/drawing/2014/main" id="{66CD2531-4CE5-49E5-B6DA-FEB59F14E6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7" name="CuadroTexto 196">
          <a:extLst>
            <a:ext uri="{FF2B5EF4-FFF2-40B4-BE49-F238E27FC236}">
              <a16:creationId xmlns:a16="http://schemas.microsoft.com/office/drawing/2014/main" id="{6A4884FF-1308-46E4-BA4C-3A7C29C5F7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8" name="CuadroTexto 197">
          <a:extLst>
            <a:ext uri="{FF2B5EF4-FFF2-40B4-BE49-F238E27FC236}">
              <a16:creationId xmlns:a16="http://schemas.microsoft.com/office/drawing/2014/main" id="{00D99D37-415C-4A57-9612-4113ED08E9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59" name="CuadroTexto 198">
          <a:extLst>
            <a:ext uri="{FF2B5EF4-FFF2-40B4-BE49-F238E27FC236}">
              <a16:creationId xmlns:a16="http://schemas.microsoft.com/office/drawing/2014/main" id="{7330D1BB-F8AF-41A7-8D2E-EB43C50F8F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0" name="CuadroTexto 199">
          <a:extLst>
            <a:ext uri="{FF2B5EF4-FFF2-40B4-BE49-F238E27FC236}">
              <a16:creationId xmlns:a16="http://schemas.microsoft.com/office/drawing/2014/main" id="{885D5B30-3680-424B-AE3E-E7154644E3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1" name="CuadroTexto 200">
          <a:extLst>
            <a:ext uri="{FF2B5EF4-FFF2-40B4-BE49-F238E27FC236}">
              <a16:creationId xmlns:a16="http://schemas.microsoft.com/office/drawing/2014/main" id="{2160A380-008D-4324-9E4D-1702739227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2" name="CuadroTexto 201">
          <a:extLst>
            <a:ext uri="{FF2B5EF4-FFF2-40B4-BE49-F238E27FC236}">
              <a16:creationId xmlns:a16="http://schemas.microsoft.com/office/drawing/2014/main" id="{74C9355C-D360-45CB-ABA7-BDB2C110A8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3" name="CuadroTexto 203">
          <a:extLst>
            <a:ext uri="{FF2B5EF4-FFF2-40B4-BE49-F238E27FC236}">
              <a16:creationId xmlns:a16="http://schemas.microsoft.com/office/drawing/2014/main" id="{ADE5D0EA-F8D2-4D0A-AFB7-61E5A12B4E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4" name="CuadroTexto 204">
          <a:extLst>
            <a:ext uri="{FF2B5EF4-FFF2-40B4-BE49-F238E27FC236}">
              <a16:creationId xmlns:a16="http://schemas.microsoft.com/office/drawing/2014/main" id="{AC2CB0B8-BE01-4C1D-941E-8E4200F4EF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5" name="CuadroTexto 205">
          <a:extLst>
            <a:ext uri="{FF2B5EF4-FFF2-40B4-BE49-F238E27FC236}">
              <a16:creationId xmlns:a16="http://schemas.microsoft.com/office/drawing/2014/main" id="{F043F89A-A419-43AF-BE81-94FA4FD1ABD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6" name="CuadroTexto 206">
          <a:extLst>
            <a:ext uri="{FF2B5EF4-FFF2-40B4-BE49-F238E27FC236}">
              <a16:creationId xmlns:a16="http://schemas.microsoft.com/office/drawing/2014/main" id="{9416440E-E58C-44EA-9E5D-FC98857605D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7" name="CuadroTexto 207">
          <a:extLst>
            <a:ext uri="{FF2B5EF4-FFF2-40B4-BE49-F238E27FC236}">
              <a16:creationId xmlns:a16="http://schemas.microsoft.com/office/drawing/2014/main" id="{538F2791-F7B3-4248-A4CB-066E6AC8CE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8" name="CuadroTexto 208">
          <a:extLst>
            <a:ext uri="{FF2B5EF4-FFF2-40B4-BE49-F238E27FC236}">
              <a16:creationId xmlns:a16="http://schemas.microsoft.com/office/drawing/2014/main" id="{2E7AC9C9-1B52-4AF2-AFAD-923410AAE37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69" name="CuadroTexto 210">
          <a:extLst>
            <a:ext uri="{FF2B5EF4-FFF2-40B4-BE49-F238E27FC236}">
              <a16:creationId xmlns:a16="http://schemas.microsoft.com/office/drawing/2014/main" id="{0CB4B14B-2DA7-4213-BFC8-C4F807DE2A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70" name="CuadroTexto 211">
          <a:extLst>
            <a:ext uri="{FF2B5EF4-FFF2-40B4-BE49-F238E27FC236}">
              <a16:creationId xmlns:a16="http://schemas.microsoft.com/office/drawing/2014/main" id="{0EC5AAB4-E058-4C2B-925C-C6E70C1DA6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71" name="CuadroTexto 212">
          <a:extLst>
            <a:ext uri="{FF2B5EF4-FFF2-40B4-BE49-F238E27FC236}">
              <a16:creationId xmlns:a16="http://schemas.microsoft.com/office/drawing/2014/main" id="{4FC1FE23-6DD7-4F39-B363-6CA9DE029A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672" name="CuadroTexto 213">
          <a:extLst>
            <a:ext uri="{FF2B5EF4-FFF2-40B4-BE49-F238E27FC236}">
              <a16:creationId xmlns:a16="http://schemas.microsoft.com/office/drawing/2014/main" id="{FF398792-1711-49FB-8830-DDCE1C6991B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673" name="CuadroTexto 214">
          <a:extLst>
            <a:ext uri="{FF2B5EF4-FFF2-40B4-BE49-F238E27FC236}">
              <a16:creationId xmlns:a16="http://schemas.microsoft.com/office/drawing/2014/main" id="{A5E73877-D466-4885-BDE5-A591935B679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674" name="CuadroTexto 215">
          <a:extLst>
            <a:ext uri="{FF2B5EF4-FFF2-40B4-BE49-F238E27FC236}">
              <a16:creationId xmlns:a16="http://schemas.microsoft.com/office/drawing/2014/main" id="{A5AB355A-6FC1-46CF-BD5A-36058F3EB2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675" name="CuadroTexto 44">
          <a:extLst>
            <a:ext uri="{FF2B5EF4-FFF2-40B4-BE49-F238E27FC236}">
              <a16:creationId xmlns:a16="http://schemas.microsoft.com/office/drawing/2014/main" id="{CF1D2F8E-2BF4-45FF-A1E4-E5A7D9EA362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676" name="CuadroTexto 53">
          <a:extLst>
            <a:ext uri="{FF2B5EF4-FFF2-40B4-BE49-F238E27FC236}">
              <a16:creationId xmlns:a16="http://schemas.microsoft.com/office/drawing/2014/main" id="{BAAC7130-EFBA-4DED-96A0-5E08C883727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677" name="CuadroTexto 60">
          <a:extLst>
            <a:ext uri="{FF2B5EF4-FFF2-40B4-BE49-F238E27FC236}">
              <a16:creationId xmlns:a16="http://schemas.microsoft.com/office/drawing/2014/main" id="{F7C741AE-5C6B-45DA-8F4D-3E28D9D09B4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78" name="CuadroTexto 64">
          <a:extLst>
            <a:ext uri="{FF2B5EF4-FFF2-40B4-BE49-F238E27FC236}">
              <a16:creationId xmlns:a16="http://schemas.microsoft.com/office/drawing/2014/main" id="{B578ADAF-0997-4B15-830B-85560DB3A63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79" name="CuadroTexto 71">
          <a:extLst>
            <a:ext uri="{FF2B5EF4-FFF2-40B4-BE49-F238E27FC236}">
              <a16:creationId xmlns:a16="http://schemas.microsoft.com/office/drawing/2014/main" id="{F2799F80-7C15-48AF-863D-87E21C35F1E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680" name="CuadroTexto 78">
          <a:extLst>
            <a:ext uri="{FF2B5EF4-FFF2-40B4-BE49-F238E27FC236}">
              <a16:creationId xmlns:a16="http://schemas.microsoft.com/office/drawing/2014/main" id="{DA5E01B5-2772-4E4D-8F4C-391DE5CAA46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1" name="CuadroTexto 176">
          <a:extLst>
            <a:ext uri="{FF2B5EF4-FFF2-40B4-BE49-F238E27FC236}">
              <a16:creationId xmlns:a16="http://schemas.microsoft.com/office/drawing/2014/main" id="{ABE5BBC3-61B8-4C02-A913-5A454ED84CC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2" name="CuadroTexto 177">
          <a:extLst>
            <a:ext uri="{FF2B5EF4-FFF2-40B4-BE49-F238E27FC236}">
              <a16:creationId xmlns:a16="http://schemas.microsoft.com/office/drawing/2014/main" id="{C484C73A-06DD-401C-8B01-CE1CAE65D5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3" name="CuadroTexto 178">
          <a:extLst>
            <a:ext uri="{FF2B5EF4-FFF2-40B4-BE49-F238E27FC236}">
              <a16:creationId xmlns:a16="http://schemas.microsoft.com/office/drawing/2014/main" id="{32CEC870-0E84-43E5-9AFE-860B492ABC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4" name="CuadroTexto 181">
          <a:extLst>
            <a:ext uri="{FF2B5EF4-FFF2-40B4-BE49-F238E27FC236}">
              <a16:creationId xmlns:a16="http://schemas.microsoft.com/office/drawing/2014/main" id="{2D63431E-4CD4-4FEC-AA7B-25F6EDABF0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5" name="CuadroTexto 182">
          <a:extLst>
            <a:ext uri="{FF2B5EF4-FFF2-40B4-BE49-F238E27FC236}">
              <a16:creationId xmlns:a16="http://schemas.microsoft.com/office/drawing/2014/main" id="{BBD1CE80-50B7-4514-8661-8D0F9EF223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6" name="CuadroTexto 183">
          <a:extLst>
            <a:ext uri="{FF2B5EF4-FFF2-40B4-BE49-F238E27FC236}">
              <a16:creationId xmlns:a16="http://schemas.microsoft.com/office/drawing/2014/main" id="{A8F16A46-5D33-4014-8554-D9E865EDD0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7" name="CuadroTexto 185">
          <a:extLst>
            <a:ext uri="{FF2B5EF4-FFF2-40B4-BE49-F238E27FC236}">
              <a16:creationId xmlns:a16="http://schemas.microsoft.com/office/drawing/2014/main" id="{69CF4AFF-049E-4C0A-8C60-29A28C8358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8" name="CuadroTexto 186">
          <a:extLst>
            <a:ext uri="{FF2B5EF4-FFF2-40B4-BE49-F238E27FC236}">
              <a16:creationId xmlns:a16="http://schemas.microsoft.com/office/drawing/2014/main" id="{38D49E78-E560-4E83-8FF1-4C3A55D074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89" name="CuadroTexto 187">
          <a:extLst>
            <a:ext uri="{FF2B5EF4-FFF2-40B4-BE49-F238E27FC236}">
              <a16:creationId xmlns:a16="http://schemas.microsoft.com/office/drawing/2014/main" id="{67B145E0-1A04-4AD8-B752-1781AC3F4A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0" name="CuadroTexto 188">
          <a:extLst>
            <a:ext uri="{FF2B5EF4-FFF2-40B4-BE49-F238E27FC236}">
              <a16:creationId xmlns:a16="http://schemas.microsoft.com/office/drawing/2014/main" id="{6175F5C8-8673-463C-B3BC-38BB2CE738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1" name="CuadroTexto 189">
          <a:extLst>
            <a:ext uri="{FF2B5EF4-FFF2-40B4-BE49-F238E27FC236}">
              <a16:creationId xmlns:a16="http://schemas.microsoft.com/office/drawing/2014/main" id="{D78A8B4F-DFED-4918-9CB6-B821DC4E51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2" name="CuadroTexto 190">
          <a:extLst>
            <a:ext uri="{FF2B5EF4-FFF2-40B4-BE49-F238E27FC236}">
              <a16:creationId xmlns:a16="http://schemas.microsoft.com/office/drawing/2014/main" id="{F5D0D0B8-C1F4-4055-987A-B1406A8323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3" name="CuadroTexto 192">
          <a:extLst>
            <a:ext uri="{FF2B5EF4-FFF2-40B4-BE49-F238E27FC236}">
              <a16:creationId xmlns:a16="http://schemas.microsoft.com/office/drawing/2014/main" id="{1136569D-6FC5-4B3C-996A-28E797C125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4" name="CuadroTexto 193">
          <a:extLst>
            <a:ext uri="{FF2B5EF4-FFF2-40B4-BE49-F238E27FC236}">
              <a16:creationId xmlns:a16="http://schemas.microsoft.com/office/drawing/2014/main" id="{88FAB17A-5226-439A-B1A4-040549D671C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5" name="CuadroTexto 194">
          <a:extLst>
            <a:ext uri="{FF2B5EF4-FFF2-40B4-BE49-F238E27FC236}">
              <a16:creationId xmlns:a16="http://schemas.microsoft.com/office/drawing/2014/main" id="{BD74EC2F-6576-4437-8FD7-041CC851CB6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6" name="CuadroTexto 196">
          <a:extLst>
            <a:ext uri="{FF2B5EF4-FFF2-40B4-BE49-F238E27FC236}">
              <a16:creationId xmlns:a16="http://schemas.microsoft.com/office/drawing/2014/main" id="{542E1F23-54D8-4AE6-8840-42F8A9F45C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7" name="CuadroTexto 197">
          <a:extLst>
            <a:ext uri="{FF2B5EF4-FFF2-40B4-BE49-F238E27FC236}">
              <a16:creationId xmlns:a16="http://schemas.microsoft.com/office/drawing/2014/main" id="{D7B74090-7620-40A5-ADD8-0EFAA1CC85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8" name="CuadroTexto 198">
          <a:extLst>
            <a:ext uri="{FF2B5EF4-FFF2-40B4-BE49-F238E27FC236}">
              <a16:creationId xmlns:a16="http://schemas.microsoft.com/office/drawing/2014/main" id="{07C40554-6AE1-4203-9BBD-1628F9C3A6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699" name="CuadroTexto 199">
          <a:extLst>
            <a:ext uri="{FF2B5EF4-FFF2-40B4-BE49-F238E27FC236}">
              <a16:creationId xmlns:a16="http://schemas.microsoft.com/office/drawing/2014/main" id="{A73B96AC-3E31-4BE1-AF99-033E208F34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0" name="CuadroTexto 200">
          <a:extLst>
            <a:ext uri="{FF2B5EF4-FFF2-40B4-BE49-F238E27FC236}">
              <a16:creationId xmlns:a16="http://schemas.microsoft.com/office/drawing/2014/main" id="{77655FDD-D67F-45BC-8ED5-72EF6FB85A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1" name="CuadroTexto 201">
          <a:extLst>
            <a:ext uri="{FF2B5EF4-FFF2-40B4-BE49-F238E27FC236}">
              <a16:creationId xmlns:a16="http://schemas.microsoft.com/office/drawing/2014/main" id="{2F8D3A9C-A35E-4796-978C-97E464876B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2" name="CuadroTexto 203">
          <a:extLst>
            <a:ext uri="{FF2B5EF4-FFF2-40B4-BE49-F238E27FC236}">
              <a16:creationId xmlns:a16="http://schemas.microsoft.com/office/drawing/2014/main" id="{344CBD6C-2D09-406C-9674-E1E10C59A9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3" name="CuadroTexto 204">
          <a:extLst>
            <a:ext uri="{FF2B5EF4-FFF2-40B4-BE49-F238E27FC236}">
              <a16:creationId xmlns:a16="http://schemas.microsoft.com/office/drawing/2014/main" id="{64DDE66B-FFB8-40E6-8C9D-6AA7CC214A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4" name="CuadroTexto 205">
          <a:extLst>
            <a:ext uri="{FF2B5EF4-FFF2-40B4-BE49-F238E27FC236}">
              <a16:creationId xmlns:a16="http://schemas.microsoft.com/office/drawing/2014/main" id="{863B0D15-1311-4567-9D57-A331888870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5" name="CuadroTexto 206">
          <a:extLst>
            <a:ext uri="{FF2B5EF4-FFF2-40B4-BE49-F238E27FC236}">
              <a16:creationId xmlns:a16="http://schemas.microsoft.com/office/drawing/2014/main" id="{3C3D75DB-1D06-493C-AEE7-18FA9C194D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6" name="CuadroTexto 207">
          <a:extLst>
            <a:ext uri="{FF2B5EF4-FFF2-40B4-BE49-F238E27FC236}">
              <a16:creationId xmlns:a16="http://schemas.microsoft.com/office/drawing/2014/main" id="{1586593B-4C1A-46B4-BF91-8CD054E030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7" name="CuadroTexto 208">
          <a:extLst>
            <a:ext uri="{FF2B5EF4-FFF2-40B4-BE49-F238E27FC236}">
              <a16:creationId xmlns:a16="http://schemas.microsoft.com/office/drawing/2014/main" id="{9E090F2A-7DD7-4996-9ED0-75698B7E0F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8" name="CuadroTexto 210">
          <a:extLst>
            <a:ext uri="{FF2B5EF4-FFF2-40B4-BE49-F238E27FC236}">
              <a16:creationId xmlns:a16="http://schemas.microsoft.com/office/drawing/2014/main" id="{A95BDF60-E882-48B4-9D42-64B0FEF53B7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09" name="CuadroTexto 211">
          <a:extLst>
            <a:ext uri="{FF2B5EF4-FFF2-40B4-BE49-F238E27FC236}">
              <a16:creationId xmlns:a16="http://schemas.microsoft.com/office/drawing/2014/main" id="{CB6DA6FF-5904-4ADF-8848-9632C0E8EE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10" name="CuadroTexto 212">
          <a:extLst>
            <a:ext uri="{FF2B5EF4-FFF2-40B4-BE49-F238E27FC236}">
              <a16:creationId xmlns:a16="http://schemas.microsoft.com/office/drawing/2014/main" id="{B226273D-5DC5-472B-AF77-873A4161C3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11" name="CuadroTexto 213">
          <a:extLst>
            <a:ext uri="{FF2B5EF4-FFF2-40B4-BE49-F238E27FC236}">
              <a16:creationId xmlns:a16="http://schemas.microsoft.com/office/drawing/2014/main" id="{66BD3CBC-0ED8-4143-83F2-CD2A783C0CB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12" name="CuadroTexto 214">
          <a:extLst>
            <a:ext uri="{FF2B5EF4-FFF2-40B4-BE49-F238E27FC236}">
              <a16:creationId xmlns:a16="http://schemas.microsoft.com/office/drawing/2014/main" id="{B133A4B2-4965-4A7E-BCB8-32FB47E50E9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13" name="CuadroTexto 215">
          <a:extLst>
            <a:ext uri="{FF2B5EF4-FFF2-40B4-BE49-F238E27FC236}">
              <a16:creationId xmlns:a16="http://schemas.microsoft.com/office/drawing/2014/main" id="{6D5ACF1A-8694-4C55-B4CF-1173BFEAE8B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14" name="CuadroTexto 44">
          <a:extLst>
            <a:ext uri="{FF2B5EF4-FFF2-40B4-BE49-F238E27FC236}">
              <a16:creationId xmlns:a16="http://schemas.microsoft.com/office/drawing/2014/main" id="{68FBDA7A-BC37-4418-A1C7-B80F5FB4D33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15" name="CuadroTexto 53">
          <a:extLst>
            <a:ext uri="{FF2B5EF4-FFF2-40B4-BE49-F238E27FC236}">
              <a16:creationId xmlns:a16="http://schemas.microsoft.com/office/drawing/2014/main" id="{15A6D382-8174-45C2-8ECE-3001DB878E2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16" name="CuadroTexto 60">
          <a:extLst>
            <a:ext uri="{FF2B5EF4-FFF2-40B4-BE49-F238E27FC236}">
              <a16:creationId xmlns:a16="http://schemas.microsoft.com/office/drawing/2014/main" id="{E6BB6609-108D-406C-AA12-5065B6E7FAB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17" name="CuadroTexto 64">
          <a:extLst>
            <a:ext uri="{FF2B5EF4-FFF2-40B4-BE49-F238E27FC236}">
              <a16:creationId xmlns:a16="http://schemas.microsoft.com/office/drawing/2014/main" id="{71837AED-2A06-4356-B183-EA80E7C2EB9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18" name="CuadroTexto 71">
          <a:extLst>
            <a:ext uri="{FF2B5EF4-FFF2-40B4-BE49-F238E27FC236}">
              <a16:creationId xmlns:a16="http://schemas.microsoft.com/office/drawing/2014/main" id="{F0BE9905-E458-4928-8F71-7C43A2C655F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19" name="CuadroTexto 78">
          <a:extLst>
            <a:ext uri="{FF2B5EF4-FFF2-40B4-BE49-F238E27FC236}">
              <a16:creationId xmlns:a16="http://schemas.microsoft.com/office/drawing/2014/main" id="{D1FD3E9F-8939-4AC1-AE9B-797861F03AD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0" name="CuadroTexto 176">
          <a:extLst>
            <a:ext uri="{FF2B5EF4-FFF2-40B4-BE49-F238E27FC236}">
              <a16:creationId xmlns:a16="http://schemas.microsoft.com/office/drawing/2014/main" id="{08E6776F-254C-434D-B431-3BC682049E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1" name="CuadroTexto 177">
          <a:extLst>
            <a:ext uri="{FF2B5EF4-FFF2-40B4-BE49-F238E27FC236}">
              <a16:creationId xmlns:a16="http://schemas.microsoft.com/office/drawing/2014/main" id="{0FE3A292-18B7-4FF0-8683-63D0FA5E13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2" name="CuadroTexto 178">
          <a:extLst>
            <a:ext uri="{FF2B5EF4-FFF2-40B4-BE49-F238E27FC236}">
              <a16:creationId xmlns:a16="http://schemas.microsoft.com/office/drawing/2014/main" id="{056FCF67-5C0F-4DEB-8CE7-14CED31D79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3" name="CuadroTexto 181">
          <a:extLst>
            <a:ext uri="{FF2B5EF4-FFF2-40B4-BE49-F238E27FC236}">
              <a16:creationId xmlns:a16="http://schemas.microsoft.com/office/drawing/2014/main" id="{B7E87E4B-3A09-4F05-A392-E90D6D2503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4" name="CuadroTexto 182">
          <a:extLst>
            <a:ext uri="{FF2B5EF4-FFF2-40B4-BE49-F238E27FC236}">
              <a16:creationId xmlns:a16="http://schemas.microsoft.com/office/drawing/2014/main" id="{3EE1259C-3BD2-494C-8931-62EB43068B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5" name="CuadroTexto 183">
          <a:extLst>
            <a:ext uri="{FF2B5EF4-FFF2-40B4-BE49-F238E27FC236}">
              <a16:creationId xmlns:a16="http://schemas.microsoft.com/office/drawing/2014/main" id="{D4B56989-3E4A-48AE-ABF9-EB27DDDA03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6" name="CuadroTexto 185">
          <a:extLst>
            <a:ext uri="{FF2B5EF4-FFF2-40B4-BE49-F238E27FC236}">
              <a16:creationId xmlns:a16="http://schemas.microsoft.com/office/drawing/2014/main" id="{AC36C925-5A64-4A34-B354-5CB51B504C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7" name="CuadroTexto 186">
          <a:extLst>
            <a:ext uri="{FF2B5EF4-FFF2-40B4-BE49-F238E27FC236}">
              <a16:creationId xmlns:a16="http://schemas.microsoft.com/office/drawing/2014/main" id="{AF303049-E584-49CD-864C-7289D121B0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8" name="CuadroTexto 187">
          <a:extLst>
            <a:ext uri="{FF2B5EF4-FFF2-40B4-BE49-F238E27FC236}">
              <a16:creationId xmlns:a16="http://schemas.microsoft.com/office/drawing/2014/main" id="{1830FD4E-57F5-4658-9CC3-AFFB24B711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29" name="CuadroTexto 188">
          <a:extLst>
            <a:ext uri="{FF2B5EF4-FFF2-40B4-BE49-F238E27FC236}">
              <a16:creationId xmlns:a16="http://schemas.microsoft.com/office/drawing/2014/main" id="{73F59FDF-DB21-4F03-A920-A64D71B54EC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0" name="CuadroTexto 189">
          <a:extLst>
            <a:ext uri="{FF2B5EF4-FFF2-40B4-BE49-F238E27FC236}">
              <a16:creationId xmlns:a16="http://schemas.microsoft.com/office/drawing/2014/main" id="{477C10E1-88DC-40BB-8562-8919737D5F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1" name="CuadroTexto 190">
          <a:extLst>
            <a:ext uri="{FF2B5EF4-FFF2-40B4-BE49-F238E27FC236}">
              <a16:creationId xmlns:a16="http://schemas.microsoft.com/office/drawing/2014/main" id="{A4218E2A-DAC8-441D-92E9-7FFB44559F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2" name="CuadroTexto 192">
          <a:extLst>
            <a:ext uri="{FF2B5EF4-FFF2-40B4-BE49-F238E27FC236}">
              <a16:creationId xmlns:a16="http://schemas.microsoft.com/office/drawing/2014/main" id="{E2933118-4BAE-4848-8989-2A792BF9F2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3" name="CuadroTexto 193">
          <a:extLst>
            <a:ext uri="{FF2B5EF4-FFF2-40B4-BE49-F238E27FC236}">
              <a16:creationId xmlns:a16="http://schemas.microsoft.com/office/drawing/2014/main" id="{52982EAB-AC7B-4638-BB88-92E56293B4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4" name="CuadroTexto 194">
          <a:extLst>
            <a:ext uri="{FF2B5EF4-FFF2-40B4-BE49-F238E27FC236}">
              <a16:creationId xmlns:a16="http://schemas.microsoft.com/office/drawing/2014/main" id="{4E55523C-35EF-4F57-B3A9-C7CA2E7385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5" name="CuadroTexto 196">
          <a:extLst>
            <a:ext uri="{FF2B5EF4-FFF2-40B4-BE49-F238E27FC236}">
              <a16:creationId xmlns:a16="http://schemas.microsoft.com/office/drawing/2014/main" id="{DBE0B8A5-D5B2-416E-B7A2-C43AC77CEE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6" name="CuadroTexto 197">
          <a:extLst>
            <a:ext uri="{FF2B5EF4-FFF2-40B4-BE49-F238E27FC236}">
              <a16:creationId xmlns:a16="http://schemas.microsoft.com/office/drawing/2014/main" id="{F5E8E26D-99AA-487B-80C8-16588D4CA0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7" name="CuadroTexto 198">
          <a:extLst>
            <a:ext uri="{FF2B5EF4-FFF2-40B4-BE49-F238E27FC236}">
              <a16:creationId xmlns:a16="http://schemas.microsoft.com/office/drawing/2014/main" id="{E7FE116C-4EEE-459E-8B12-C5A3A1ED94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8" name="CuadroTexto 199">
          <a:extLst>
            <a:ext uri="{FF2B5EF4-FFF2-40B4-BE49-F238E27FC236}">
              <a16:creationId xmlns:a16="http://schemas.microsoft.com/office/drawing/2014/main" id="{6162D5FC-AFD3-4CB1-8EBF-BFFAB58B16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39" name="CuadroTexto 200">
          <a:extLst>
            <a:ext uri="{FF2B5EF4-FFF2-40B4-BE49-F238E27FC236}">
              <a16:creationId xmlns:a16="http://schemas.microsoft.com/office/drawing/2014/main" id="{BE984868-440E-4621-8ACA-E903599F62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0" name="CuadroTexto 201">
          <a:extLst>
            <a:ext uri="{FF2B5EF4-FFF2-40B4-BE49-F238E27FC236}">
              <a16:creationId xmlns:a16="http://schemas.microsoft.com/office/drawing/2014/main" id="{134832EF-4A95-40E2-9881-EA29ACBFC4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1" name="CuadroTexto 203">
          <a:extLst>
            <a:ext uri="{FF2B5EF4-FFF2-40B4-BE49-F238E27FC236}">
              <a16:creationId xmlns:a16="http://schemas.microsoft.com/office/drawing/2014/main" id="{4A7649A1-F983-42A6-B947-40A54458C3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2" name="CuadroTexto 204">
          <a:extLst>
            <a:ext uri="{FF2B5EF4-FFF2-40B4-BE49-F238E27FC236}">
              <a16:creationId xmlns:a16="http://schemas.microsoft.com/office/drawing/2014/main" id="{7AB738DF-044D-4216-A463-AC82960DE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3" name="CuadroTexto 205">
          <a:extLst>
            <a:ext uri="{FF2B5EF4-FFF2-40B4-BE49-F238E27FC236}">
              <a16:creationId xmlns:a16="http://schemas.microsoft.com/office/drawing/2014/main" id="{1D3EA732-E98E-4A81-9F7F-DFCEAC99F5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4" name="CuadroTexto 206">
          <a:extLst>
            <a:ext uri="{FF2B5EF4-FFF2-40B4-BE49-F238E27FC236}">
              <a16:creationId xmlns:a16="http://schemas.microsoft.com/office/drawing/2014/main" id="{C1B645B4-0E7D-406A-8E74-4DFC629768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5" name="CuadroTexto 207">
          <a:extLst>
            <a:ext uri="{FF2B5EF4-FFF2-40B4-BE49-F238E27FC236}">
              <a16:creationId xmlns:a16="http://schemas.microsoft.com/office/drawing/2014/main" id="{BDD20226-FAA5-4C78-A7DE-C19AA48ECB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6" name="CuadroTexto 208">
          <a:extLst>
            <a:ext uri="{FF2B5EF4-FFF2-40B4-BE49-F238E27FC236}">
              <a16:creationId xmlns:a16="http://schemas.microsoft.com/office/drawing/2014/main" id="{620AA4EB-AA49-4EAF-AEF0-11C74CE8C0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7" name="CuadroTexto 210">
          <a:extLst>
            <a:ext uri="{FF2B5EF4-FFF2-40B4-BE49-F238E27FC236}">
              <a16:creationId xmlns:a16="http://schemas.microsoft.com/office/drawing/2014/main" id="{EAC8D4A5-30B6-453B-BF47-AC0AD0B41F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8" name="CuadroTexto 211">
          <a:extLst>
            <a:ext uri="{FF2B5EF4-FFF2-40B4-BE49-F238E27FC236}">
              <a16:creationId xmlns:a16="http://schemas.microsoft.com/office/drawing/2014/main" id="{33B225EE-AAA1-45D9-B601-F278E36628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49" name="CuadroTexto 212">
          <a:extLst>
            <a:ext uri="{FF2B5EF4-FFF2-40B4-BE49-F238E27FC236}">
              <a16:creationId xmlns:a16="http://schemas.microsoft.com/office/drawing/2014/main" id="{1BFEF2BA-AAB0-487C-8D76-FBC3C8531AF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50" name="CuadroTexto 213">
          <a:extLst>
            <a:ext uri="{FF2B5EF4-FFF2-40B4-BE49-F238E27FC236}">
              <a16:creationId xmlns:a16="http://schemas.microsoft.com/office/drawing/2014/main" id="{2E77A272-417B-4012-B2AC-FCAB2703172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51" name="CuadroTexto 214">
          <a:extLst>
            <a:ext uri="{FF2B5EF4-FFF2-40B4-BE49-F238E27FC236}">
              <a16:creationId xmlns:a16="http://schemas.microsoft.com/office/drawing/2014/main" id="{A6D668A9-CB7E-4058-B72A-788770C764E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52" name="CuadroTexto 215">
          <a:extLst>
            <a:ext uri="{FF2B5EF4-FFF2-40B4-BE49-F238E27FC236}">
              <a16:creationId xmlns:a16="http://schemas.microsoft.com/office/drawing/2014/main" id="{17909417-A54D-4D79-B04E-C71B5810D7F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53" name="CuadroTexto 44">
          <a:extLst>
            <a:ext uri="{FF2B5EF4-FFF2-40B4-BE49-F238E27FC236}">
              <a16:creationId xmlns:a16="http://schemas.microsoft.com/office/drawing/2014/main" id="{9967C294-13DB-431C-8AC3-206EF65D4C4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54" name="CuadroTexto 53">
          <a:extLst>
            <a:ext uri="{FF2B5EF4-FFF2-40B4-BE49-F238E27FC236}">
              <a16:creationId xmlns:a16="http://schemas.microsoft.com/office/drawing/2014/main" id="{778BB871-7A5D-4544-B93E-6DD0DDD2B3C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55" name="CuadroTexto 60">
          <a:extLst>
            <a:ext uri="{FF2B5EF4-FFF2-40B4-BE49-F238E27FC236}">
              <a16:creationId xmlns:a16="http://schemas.microsoft.com/office/drawing/2014/main" id="{043D7A46-2152-4FAD-B6CB-5C03E3D1DED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56" name="CuadroTexto 64">
          <a:extLst>
            <a:ext uri="{FF2B5EF4-FFF2-40B4-BE49-F238E27FC236}">
              <a16:creationId xmlns:a16="http://schemas.microsoft.com/office/drawing/2014/main" id="{45653684-B9DB-4538-9C9C-A5C60ECDF7F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57" name="CuadroTexto 71">
          <a:extLst>
            <a:ext uri="{FF2B5EF4-FFF2-40B4-BE49-F238E27FC236}">
              <a16:creationId xmlns:a16="http://schemas.microsoft.com/office/drawing/2014/main" id="{5FF20D68-9B9D-4520-821B-A43551AEE360}"/>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58" name="CuadroTexto 78">
          <a:extLst>
            <a:ext uri="{FF2B5EF4-FFF2-40B4-BE49-F238E27FC236}">
              <a16:creationId xmlns:a16="http://schemas.microsoft.com/office/drawing/2014/main" id="{32FE7E21-DF90-4994-A67F-C92F0A87B2B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59" name="CuadroTexto 176">
          <a:extLst>
            <a:ext uri="{FF2B5EF4-FFF2-40B4-BE49-F238E27FC236}">
              <a16:creationId xmlns:a16="http://schemas.microsoft.com/office/drawing/2014/main" id="{653AA4C7-D65E-4DC1-8992-2AF5E7A5E5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0" name="CuadroTexto 177">
          <a:extLst>
            <a:ext uri="{FF2B5EF4-FFF2-40B4-BE49-F238E27FC236}">
              <a16:creationId xmlns:a16="http://schemas.microsoft.com/office/drawing/2014/main" id="{9B294942-1CC1-42E0-A0C1-8308E56277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1" name="CuadroTexto 178">
          <a:extLst>
            <a:ext uri="{FF2B5EF4-FFF2-40B4-BE49-F238E27FC236}">
              <a16:creationId xmlns:a16="http://schemas.microsoft.com/office/drawing/2014/main" id="{191F8A30-6BD0-4AC1-B0AB-B1A7137518D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2" name="CuadroTexto 181">
          <a:extLst>
            <a:ext uri="{FF2B5EF4-FFF2-40B4-BE49-F238E27FC236}">
              <a16:creationId xmlns:a16="http://schemas.microsoft.com/office/drawing/2014/main" id="{D3D66CFB-D93B-474E-9F01-CF5A95C6C2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3" name="CuadroTexto 182">
          <a:extLst>
            <a:ext uri="{FF2B5EF4-FFF2-40B4-BE49-F238E27FC236}">
              <a16:creationId xmlns:a16="http://schemas.microsoft.com/office/drawing/2014/main" id="{3D12D307-5BAD-4114-92EE-A0D4DE89E8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4" name="CuadroTexto 183">
          <a:extLst>
            <a:ext uri="{FF2B5EF4-FFF2-40B4-BE49-F238E27FC236}">
              <a16:creationId xmlns:a16="http://schemas.microsoft.com/office/drawing/2014/main" id="{2D4E24F8-F261-4E74-BCF9-A57681803F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5" name="CuadroTexto 185">
          <a:extLst>
            <a:ext uri="{FF2B5EF4-FFF2-40B4-BE49-F238E27FC236}">
              <a16:creationId xmlns:a16="http://schemas.microsoft.com/office/drawing/2014/main" id="{0504BEF3-015B-4424-B9C1-7B5C6376CD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6" name="CuadroTexto 186">
          <a:extLst>
            <a:ext uri="{FF2B5EF4-FFF2-40B4-BE49-F238E27FC236}">
              <a16:creationId xmlns:a16="http://schemas.microsoft.com/office/drawing/2014/main" id="{9A071CC6-C340-4B5F-BC0E-51D7A5C75C0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7" name="CuadroTexto 187">
          <a:extLst>
            <a:ext uri="{FF2B5EF4-FFF2-40B4-BE49-F238E27FC236}">
              <a16:creationId xmlns:a16="http://schemas.microsoft.com/office/drawing/2014/main" id="{750E6A6D-4D88-4906-993A-365732F96F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8" name="CuadroTexto 188">
          <a:extLst>
            <a:ext uri="{FF2B5EF4-FFF2-40B4-BE49-F238E27FC236}">
              <a16:creationId xmlns:a16="http://schemas.microsoft.com/office/drawing/2014/main" id="{C94CFFFC-C2B1-47EF-A213-302F4D85B9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69" name="CuadroTexto 189">
          <a:extLst>
            <a:ext uri="{FF2B5EF4-FFF2-40B4-BE49-F238E27FC236}">
              <a16:creationId xmlns:a16="http://schemas.microsoft.com/office/drawing/2014/main" id="{E086BB26-506C-41BF-ABA1-9CE24316020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0" name="CuadroTexto 190">
          <a:extLst>
            <a:ext uri="{FF2B5EF4-FFF2-40B4-BE49-F238E27FC236}">
              <a16:creationId xmlns:a16="http://schemas.microsoft.com/office/drawing/2014/main" id="{BAE19191-6800-4410-BAE4-DF96BCD330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1" name="CuadroTexto 192">
          <a:extLst>
            <a:ext uri="{FF2B5EF4-FFF2-40B4-BE49-F238E27FC236}">
              <a16:creationId xmlns:a16="http://schemas.microsoft.com/office/drawing/2014/main" id="{C167360F-716E-45B5-869A-F8D2C82C21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2" name="CuadroTexto 193">
          <a:extLst>
            <a:ext uri="{FF2B5EF4-FFF2-40B4-BE49-F238E27FC236}">
              <a16:creationId xmlns:a16="http://schemas.microsoft.com/office/drawing/2014/main" id="{0944CC57-62FC-4D9B-8FA8-F15CCB76A44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3" name="CuadroTexto 194">
          <a:extLst>
            <a:ext uri="{FF2B5EF4-FFF2-40B4-BE49-F238E27FC236}">
              <a16:creationId xmlns:a16="http://schemas.microsoft.com/office/drawing/2014/main" id="{1712BE1C-8804-4B8A-976D-5C0001B050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4" name="CuadroTexto 196">
          <a:extLst>
            <a:ext uri="{FF2B5EF4-FFF2-40B4-BE49-F238E27FC236}">
              <a16:creationId xmlns:a16="http://schemas.microsoft.com/office/drawing/2014/main" id="{2565FE89-A80D-4245-B253-AD9A4180B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5" name="CuadroTexto 197">
          <a:extLst>
            <a:ext uri="{FF2B5EF4-FFF2-40B4-BE49-F238E27FC236}">
              <a16:creationId xmlns:a16="http://schemas.microsoft.com/office/drawing/2014/main" id="{17916C76-835A-4EDB-B056-3670A1CFC2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6" name="CuadroTexto 198">
          <a:extLst>
            <a:ext uri="{FF2B5EF4-FFF2-40B4-BE49-F238E27FC236}">
              <a16:creationId xmlns:a16="http://schemas.microsoft.com/office/drawing/2014/main" id="{D14EB001-5186-40E3-9451-D27030CE46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7" name="CuadroTexto 199">
          <a:extLst>
            <a:ext uri="{FF2B5EF4-FFF2-40B4-BE49-F238E27FC236}">
              <a16:creationId xmlns:a16="http://schemas.microsoft.com/office/drawing/2014/main" id="{588EEE26-2569-43FB-AB82-BD5D5025B23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8" name="CuadroTexto 200">
          <a:extLst>
            <a:ext uri="{FF2B5EF4-FFF2-40B4-BE49-F238E27FC236}">
              <a16:creationId xmlns:a16="http://schemas.microsoft.com/office/drawing/2014/main" id="{F60B1545-5C22-4D5D-BAC0-687AC1EB92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79" name="CuadroTexto 201">
          <a:extLst>
            <a:ext uri="{FF2B5EF4-FFF2-40B4-BE49-F238E27FC236}">
              <a16:creationId xmlns:a16="http://schemas.microsoft.com/office/drawing/2014/main" id="{772D2C97-7FA6-4C43-A6DF-14326E4F32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0" name="CuadroTexto 203">
          <a:extLst>
            <a:ext uri="{FF2B5EF4-FFF2-40B4-BE49-F238E27FC236}">
              <a16:creationId xmlns:a16="http://schemas.microsoft.com/office/drawing/2014/main" id="{EC621F1B-0FA5-451F-BEE0-5D706346C7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1" name="CuadroTexto 204">
          <a:extLst>
            <a:ext uri="{FF2B5EF4-FFF2-40B4-BE49-F238E27FC236}">
              <a16:creationId xmlns:a16="http://schemas.microsoft.com/office/drawing/2014/main" id="{54CC841F-196A-44DA-BD9D-06D9CC499A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2" name="CuadroTexto 205">
          <a:extLst>
            <a:ext uri="{FF2B5EF4-FFF2-40B4-BE49-F238E27FC236}">
              <a16:creationId xmlns:a16="http://schemas.microsoft.com/office/drawing/2014/main" id="{146B4A5B-1AEF-430A-B3A6-306860C1EF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3" name="CuadroTexto 206">
          <a:extLst>
            <a:ext uri="{FF2B5EF4-FFF2-40B4-BE49-F238E27FC236}">
              <a16:creationId xmlns:a16="http://schemas.microsoft.com/office/drawing/2014/main" id="{A2520300-0332-4FF2-9D39-E8B97CB870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4" name="CuadroTexto 207">
          <a:extLst>
            <a:ext uri="{FF2B5EF4-FFF2-40B4-BE49-F238E27FC236}">
              <a16:creationId xmlns:a16="http://schemas.microsoft.com/office/drawing/2014/main" id="{B652A8A6-BB09-4A91-BEDE-48868CAA1E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5" name="CuadroTexto 208">
          <a:extLst>
            <a:ext uri="{FF2B5EF4-FFF2-40B4-BE49-F238E27FC236}">
              <a16:creationId xmlns:a16="http://schemas.microsoft.com/office/drawing/2014/main" id="{39F6B9A4-FE6B-4B01-AAD1-0EC671DB30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6" name="CuadroTexto 210">
          <a:extLst>
            <a:ext uri="{FF2B5EF4-FFF2-40B4-BE49-F238E27FC236}">
              <a16:creationId xmlns:a16="http://schemas.microsoft.com/office/drawing/2014/main" id="{56CDEE48-1748-41B3-9761-DA7117BA77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7" name="CuadroTexto 211">
          <a:extLst>
            <a:ext uri="{FF2B5EF4-FFF2-40B4-BE49-F238E27FC236}">
              <a16:creationId xmlns:a16="http://schemas.microsoft.com/office/drawing/2014/main" id="{AADB5DDD-0CAD-44D6-8ED1-5B64D21B57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88" name="CuadroTexto 212">
          <a:extLst>
            <a:ext uri="{FF2B5EF4-FFF2-40B4-BE49-F238E27FC236}">
              <a16:creationId xmlns:a16="http://schemas.microsoft.com/office/drawing/2014/main" id="{EF5E3CEF-A55D-4158-91C4-DF54FB0F98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89" name="CuadroTexto 213">
          <a:extLst>
            <a:ext uri="{FF2B5EF4-FFF2-40B4-BE49-F238E27FC236}">
              <a16:creationId xmlns:a16="http://schemas.microsoft.com/office/drawing/2014/main" id="{92705AB4-64ED-4C5F-A2D3-651A0F5429C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90" name="CuadroTexto 214">
          <a:extLst>
            <a:ext uri="{FF2B5EF4-FFF2-40B4-BE49-F238E27FC236}">
              <a16:creationId xmlns:a16="http://schemas.microsoft.com/office/drawing/2014/main" id="{1C8937B0-4332-4CD2-9E29-0A8CD0F79CF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791" name="CuadroTexto 215">
          <a:extLst>
            <a:ext uri="{FF2B5EF4-FFF2-40B4-BE49-F238E27FC236}">
              <a16:creationId xmlns:a16="http://schemas.microsoft.com/office/drawing/2014/main" id="{68FBA534-1489-458F-943A-41FAE01C328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92" name="CuadroTexto 44">
          <a:extLst>
            <a:ext uri="{FF2B5EF4-FFF2-40B4-BE49-F238E27FC236}">
              <a16:creationId xmlns:a16="http://schemas.microsoft.com/office/drawing/2014/main" id="{88342FAA-70FD-4686-AD6E-78869E9BF94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93" name="CuadroTexto 53">
          <a:extLst>
            <a:ext uri="{FF2B5EF4-FFF2-40B4-BE49-F238E27FC236}">
              <a16:creationId xmlns:a16="http://schemas.microsoft.com/office/drawing/2014/main" id="{6DBC902F-A2AC-4588-B57D-437EBA27775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794" name="CuadroTexto 60">
          <a:extLst>
            <a:ext uri="{FF2B5EF4-FFF2-40B4-BE49-F238E27FC236}">
              <a16:creationId xmlns:a16="http://schemas.microsoft.com/office/drawing/2014/main" id="{858B5EE1-9166-4C8D-B577-455564196D7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95" name="CuadroTexto 64">
          <a:extLst>
            <a:ext uri="{FF2B5EF4-FFF2-40B4-BE49-F238E27FC236}">
              <a16:creationId xmlns:a16="http://schemas.microsoft.com/office/drawing/2014/main" id="{2B4A910A-DEA5-45BE-B7F6-A33004BABDD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96" name="CuadroTexto 71">
          <a:extLst>
            <a:ext uri="{FF2B5EF4-FFF2-40B4-BE49-F238E27FC236}">
              <a16:creationId xmlns:a16="http://schemas.microsoft.com/office/drawing/2014/main" id="{2F3D077E-476C-4B98-A029-1DBA602620F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797" name="CuadroTexto 78">
          <a:extLst>
            <a:ext uri="{FF2B5EF4-FFF2-40B4-BE49-F238E27FC236}">
              <a16:creationId xmlns:a16="http://schemas.microsoft.com/office/drawing/2014/main" id="{F5493DA1-AB11-43FB-A749-F31C53EC186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98" name="CuadroTexto 176">
          <a:extLst>
            <a:ext uri="{FF2B5EF4-FFF2-40B4-BE49-F238E27FC236}">
              <a16:creationId xmlns:a16="http://schemas.microsoft.com/office/drawing/2014/main" id="{83159170-C792-4146-9755-EBEE241A08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799" name="CuadroTexto 177">
          <a:extLst>
            <a:ext uri="{FF2B5EF4-FFF2-40B4-BE49-F238E27FC236}">
              <a16:creationId xmlns:a16="http://schemas.microsoft.com/office/drawing/2014/main" id="{C477CAEA-9406-4108-BCE2-FCBC01743E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0" name="CuadroTexto 178">
          <a:extLst>
            <a:ext uri="{FF2B5EF4-FFF2-40B4-BE49-F238E27FC236}">
              <a16:creationId xmlns:a16="http://schemas.microsoft.com/office/drawing/2014/main" id="{B26F1ECB-CE55-40A5-B971-A65DF1F01C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1" name="CuadroTexto 181">
          <a:extLst>
            <a:ext uri="{FF2B5EF4-FFF2-40B4-BE49-F238E27FC236}">
              <a16:creationId xmlns:a16="http://schemas.microsoft.com/office/drawing/2014/main" id="{72A3ADA5-1DC3-4633-AF8C-C6E2CD997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2" name="CuadroTexto 182">
          <a:extLst>
            <a:ext uri="{FF2B5EF4-FFF2-40B4-BE49-F238E27FC236}">
              <a16:creationId xmlns:a16="http://schemas.microsoft.com/office/drawing/2014/main" id="{9FE06D89-A970-4F0F-80AC-52CD664C40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3" name="CuadroTexto 183">
          <a:extLst>
            <a:ext uri="{FF2B5EF4-FFF2-40B4-BE49-F238E27FC236}">
              <a16:creationId xmlns:a16="http://schemas.microsoft.com/office/drawing/2014/main" id="{3FEC0044-E5F3-45B1-948B-7E128934B0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4" name="CuadroTexto 185">
          <a:extLst>
            <a:ext uri="{FF2B5EF4-FFF2-40B4-BE49-F238E27FC236}">
              <a16:creationId xmlns:a16="http://schemas.microsoft.com/office/drawing/2014/main" id="{17B5F449-4DC4-4A55-9568-1A0E6C5413C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5" name="CuadroTexto 186">
          <a:extLst>
            <a:ext uri="{FF2B5EF4-FFF2-40B4-BE49-F238E27FC236}">
              <a16:creationId xmlns:a16="http://schemas.microsoft.com/office/drawing/2014/main" id="{E163681E-FE16-4936-B5FD-A110BD049B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6" name="CuadroTexto 187">
          <a:extLst>
            <a:ext uri="{FF2B5EF4-FFF2-40B4-BE49-F238E27FC236}">
              <a16:creationId xmlns:a16="http://schemas.microsoft.com/office/drawing/2014/main" id="{EB659A4B-494F-4178-90E0-D2ACA195E1B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7" name="CuadroTexto 188">
          <a:extLst>
            <a:ext uri="{FF2B5EF4-FFF2-40B4-BE49-F238E27FC236}">
              <a16:creationId xmlns:a16="http://schemas.microsoft.com/office/drawing/2014/main" id="{0263FA1B-9E4B-422E-8F83-268ECD2B59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8" name="CuadroTexto 189">
          <a:extLst>
            <a:ext uri="{FF2B5EF4-FFF2-40B4-BE49-F238E27FC236}">
              <a16:creationId xmlns:a16="http://schemas.microsoft.com/office/drawing/2014/main" id="{D714910C-37FF-4289-96B6-DDD8A681A6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09" name="CuadroTexto 190">
          <a:extLst>
            <a:ext uri="{FF2B5EF4-FFF2-40B4-BE49-F238E27FC236}">
              <a16:creationId xmlns:a16="http://schemas.microsoft.com/office/drawing/2014/main" id="{A3B539BA-263F-4970-8426-DFCB7354CF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0" name="CuadroTexto 192">
          <a:extLst>
            <a:ext uri="{FF2B5EF4-FFF2-40B4-BE49-F238E27FC236}">
              <a16:creationId xmlns:a16="http://schemas.microsoft.com/office/drawing/2014/main" id="{E10B75E7-650A-4C75-A2FB-A3FBEF4B9D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1" name="CuadroTexto 193">
          <a:extLst>
            <a:ext uri="{FF2B5EF4-FFF2-40B4-BE49-F238E27FC236}">
              <a16:creationId xmlns:a16="http://schemas.microsoft.com/office/drawing/2014/main" id="{A160DDD8-4197-4ED9-AEFF-1FB417328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2" name="CuadroTexto 194">
          <a:extLst>
            <a:ext uri="{FF2B5EF4-FFF2-40B4-BE49-F238E27FC236}">
              <a16:creationId xmlns:a16="http://schemas.microsoft.com/office/drawing/2014/main" id="{85877AD1-A7EC-4117-B3B6-ED92A4A198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3" name="CuadroTexto 196">
          <a:extLst>
            <a:ext uri="{FF2B5EF4-FFF2-40B4-BE49-F238E27FC236}">
              <a16:creationId xmlns:a16="http://schemas.microsoft.com/office/drawing/2014/main" id="{245A9F12-5A7B-4F02-ADC2-2DB45DDB87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4" name="CuadroTexto 197">
          <a:extLst>
            <a:ext uri="{FF2B5EF4-FFF2-40B4-BE49-F238E27FC236}">
              <a16:creationId xmlns:a16="http://schemas.microsoft.com/office/drawing/2014/main" id="{1B9A9D60-C976-402F-8080-18C964DF21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5" name="CuadroTexto 198">
          <a:extLst>
            <a:ext uri="{FF2B5EF4-FFF2-40B4-BE49-F238E27FC236}">
              <a16:creationId xmlns:a16="http://schemas.microsoft.com/office/drawing/2014/main" id="{8CEE90BC-7015-4C80-AB4C-C70A35DD2C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6" name="CuadroTexto 199">
          <a:extLst>
            <a:ext uri="{FF2B5EF4-FFF2-40B4-BE49-F238E27FC236}">
              <a16:creationId xmlns:a16="http://schemas.microsoft.com/office/drawing/2014/main" id="{795186DB-A98F-40DB-84F1-158F0F32C24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7" name="CuadroTexto 200">
          <a:extLst>
            <a:ext uri="{FF2B5EF4-FFF2-40B4-BE49-F238E27FC236}">
              <a16:creationId xmlns:a16="http://schemas.microsoft.com/office/drawing/2014/main" id="{7AA8BCF0-441F-44EC-817D-88A6060B72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8" name="CuadroTexto 201">
          <a:extLst>
            <a:ext uri="{FF2B5EF4-FFF2-40B4-BE49-F238E27FC236}">
              <a16:creationId xmlns:a16="http://schemas.microsoft.com/office/drawing/2014/main" id="{4ED29DC1-4FFB-4EEF-BDD7-BADDC592D55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19" name="CuadroTexto 203">
          <a:extLst>
            <a:ext uri="{FF2B5EF4-FFF2-40B4-BE49-F238E27FC236}">
              <a16:creationId xmlns:a16="http://schemas.microsoft.com/office/drawing/2014/main" id="{EBAFAF14-63EB-4827-89EA-6873D0FE0B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20" name="CuadroTexto 204">
          <a:extLst>
            <a:ext uri="{FF2B5EF4-FFF2-40B4-BE49-F238E27FC236}">
              <a16:creationId xmlns:a16="http://schemas.microsoft.com/office/drawing/2014/main" id="{E572E25F-47D7-4D5C-AEE6-300DF8031D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21" name="CuadroTexto 205">
          <a:extLst>
            <a:ext uri="{FF2B5EF4-FFF2-40B4-BE49-F238E27FC236}">
              <a16:creationId xmlns:a16="http://schemas.microsoft.com/office/drawing/2014/main" id="{936ADCA9-809D-4A34-BFCA-308227A79F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22" name="CuadroTexto 206">
          <a:extLst>
            <a:ext uri="{FF2B5EF4-FFF2-40B4-BE49-F238E27FC236}">
              <a16:creationId xmlns:a16="http://schemas.microsoft.com/office/drawing/2014/main" id="{07F3E8E3-129F-4CFA-81BD-293465E456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23" name="CuadroTexto 207">
          <a:extLst>
            <a:ext uri="{FF2B5EF4-FFF2-40B4-BE49-F238E27FC236}">
              <a16:creationId xmlns:a16="http://schemas.microsoft.com/office/drawing/2014/main" id="{E33891BB-0CA0-4535-B921-DA14EC07B3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24" name="CuadroTexto 208">
          <a:extLst>
            <a:ext uri="{FF2B5EF4-FFF2-40B4-BE49-F238E27FC236}">
              <a16:creationId xmlns:a16="http://schemas.microsoft.com/office/drawing/2014/main" id="{942882BD-EECE-4366-844F-B6F560D1B2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25" name="CuadroTexto 210">
          <a:extLst>
            <a:ext uri="{FF2B5EF4-FFF2-40B4-BE49-F238E27FC236}">
              <a16:creationId xmlns:a16="http://schemas.microsoft.com/office/drawing/2014/main" id="{A6D06B7D-A13F-47F2-A75A-56708228CFE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26" name="CuadroTexto 211">
          <a:extLst>
            <a:ext uri="{FF2B5EF4-FFF2-40B4-BE49-F238E27FC236}">
              <a16:creationId xmlns:a16="http://schemas.microsoft.com/office/drawing/2014/main" id="{1641AC7C-D1F8-4704-A5B8-59E04E6F42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27" name="CuadroTexto 212">
          <a:extLst>
            <a:ext uri="{FF2B5EF4-FFF2-40B4-BE49-F238E27FC236}">
              <a16:creationId xmlns:a16="http://schemas.microsoft.com/office/drawing/2014/main" id="{276BB03D-1E5B-40A2-8225-9F109574FF2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828" name="CuadroTexto 213">
          <a:extLst>
            <a:ext uri="{FF2B5EF4-FFF2-40B4-BE49-F238E27FC236}">
              <a16:creationId xmlns:a16="http://schemas.microsoft.com/office/drawing/2014/main" id="{BE1F8549-F850-41CC-807D-E62BFEDAAA8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829" name="CuadroTexto 214">
          <a:extLst>
            <a:ext uri="{FF2B5EF4-FFF2-40B4-BE49-F238E27FC236}">
              <a16:creationId xmlns:a16="http://schemas.microsoft.com/office/drawing/2014/main" id="{B99CD4EA-6CD2-4C9A-82F1-C4B6D31C5CE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830" name="CuadroTexto 215">
          <a:extLst>
            <a:ext uri="{FF2B5EF4-FFF2-40B4-BE49-F238E27FC236}">
              <a16:creationId xmlns:a16="http://schemas.microsoft.com/office/drawing/2014/main" id="{A949BE63-F63E-416B-9186-03264EAC5F9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831" name="CuadroTexto 44">
          <a:extLst>
            <a:ext uri="{FF2B5EF4-FFF2-40B4-BE49-F238E27FC236}">
              <a16:creationId xmlns:a16="http://schemas.microsoft.com/office/drawing/2014/main" id="{176801BF-10C0-411B-80D0-F2B1FB14C8E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832" name="CuadroTexto 53">
          <a:extLst>
            <a:ext uri="{FF2B5EF4-FFF2-40B4-BE49-F238E27FC236}">
              <a16:creationId xmlns:a16="http://schemas.microsoft.com/office/drawing/2014/main" id="{A19E1FF5-6111-46B7-8FEE-3251781B4C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833" name="CuadroTexto 60">
          <a:extLst>
            <a:ext uri="{FF2B5EF4-FFF2-40B4-BE49-F238E27FC236}">
              <a16:creationId xmlns:a16="http://schemas.microsoft.com/office/drawing/2014/main" id="{A5249916-BA28-45A4-85EC-3EA9EE82967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834" name="CuadroTexto 64">
          <a:extLst>
            <a:ext uri="{FF2B5EF4-FFF2-40B4-BE49-F238E27FC236}">
              <a16:creationId xmlns:a16="http://schemas.microsoft.com/office/drawing/2014/main" id="{8C6A0680-7418-4C84-9A4B-61CE3B817ED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835" name="CuadroTexto 71">
          <a:extLst>
            <a:ext uri="{FF2B5EF4-FFF2-40B4-BE49-F238E27FC236}">
              <a16:creationId xmlns:a16="http://schemas.microsoft.com/office/drawing/2014/main" id="{E4C3AC19-904D-4B46-B964-BE1FC0C4C69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836" name="CuadroTexto 78">
          <a:extLst>
            <a:ext uri="{FF2B5EF4-FFF2-40B4-BE49-F238E27FC236}">
              <a16:creationId xmlns:a16="http://schemas.microsoft.com/office/drawing/2014/main" id="{64D3952B-77D6-4AEC-A24A-4C3CCAF1449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37" name="CuadroTexto 176">
          <a:extLst>
            <a:ext uri="{FF2B5EF4-FFF2-40B4-BE49-F238E27FC236}">
              <a16:creationId xmlns:a16="http://schemas.microsoft.com/office/drawing/2014/main" id="{FCF862C5-2630-478C-B430-B8241B679B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38" name="CuadroTexto 177">
          <a:extLst>
            <a:ext uri="{FF2B5EF4-FFF2-40B4-BE49-F238E27FC236}">
              <a16:creationId xmlns:a16="http://schemas.microsoft.com/office/drawing/2014/main" id="{7CF4E0D0-4609-4C13-927B-588FFBF168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39" name="CuadroTexto 178">
          <a:extLst>
            <a:ext uri="{FF2B5EF4-FFF2-40B4-BE49-F238E27FC236}">
              <a16:creationId xmlns:a16="http://schemas.microsoft.com/office/drawing/2014/main" id="{033132AD-EC9B-41F3-A441-4C0D451ECF1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0" name="CuadroTexto 181">
          <a:extLst>
            <a:ext uri="{FF2B5EF4-FFF2-40B4-BE49-F238E27FC236}">
              <a16:creationId xmlns:a16="http://schemas.microsoft.com/office/drawing/2014/main" id="{331C940A-2B24-4487-B0A3-4E278A1F277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1" name="CuadroTexto 182">
          <a:extLst>
            <a:ext uri="{FF2B5EF4-FFF2-40B4-BE49-F238E27FC236}">
              <a16:creationId xmlns:a16="http://schemas.microsoft.com/office/drawing/2014/main" id="{A4C21287-B371-40F0-B1A6-8F82964B31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2" name="CuadroTexto 183">
          <a:extLst>
            <a:ext uri="{FF2B5EF4-FFF2-40B4-BE49-F238E27FC236}">
              <a16:creationId xmlns:a16="http://schemas.microsoft.com/office/drawing/2014/main" id="{F78F14B5-260C-420A-A9FB-B497901F4C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3" name="CuadroTexto 185">
          <a:extLst>
            <a:ext uri="{FF2B5EF4-FFF2-40B4-BE49-F238E27FC236}">
              <a16:creationId xmlns:a16="http://schemas.microsoft.com/office/drawing/2014/main" id="{94DFD289-A9C1-474E-9A8A-DB5E212BED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4" name="CuadroTexto 186">
          <a:extLst>
            <a:ext uri="{FF2B5EF4-FFF2-40B4-BE49-F238E27FC236}">
              <a16:creationId xmlns:a16="http://schemas.microsoft.com/office/drawing/2014/main" id="{8F3A2741-37B7-419A-84FF-9D8B5806F9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5" name="CuadroTexto 187">
          <a:extLst>
            <a:ext uri="{FF2B5EF4-FFF2-40B4-BE49-F238E27FC236}">
              <a16:creationId xmlns:a16="http://schemas.microsoft.com/office/drawing/2014/main" id="{E24C7B63-17AA-4185-AF3C-418B900B0D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6" name="CuadroTexto 188">
          <a:extLst>
            <a:ext uri="{FF2B5EF4-FFF2-40B4-BE49-F238E27FC236}">
              <a16:creationId xmlns:a16="http://schemas.microsoft.com/office/drawing/2014/main" id="{4D9CBA7E-BA19-4088-A60E-6612D97161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7" name="CuadroTexto 189">
          <a:extLst>
            <a:ext uri="{FF2B5EF4-FFF2-40B4-BE49-F238E27FC236}">
              <a16:creationId xmlns:a16="http://schemas.microsoft.com/office/drawing/2014/main" id="{13E68C75-DFE3-4C3B-87A6-674C74CEE7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8" name="CuadroTexto 190">
          <a:extLst>
            <a:ext uri="{FF2B5EF4-FFF2-40B4-BE49-F238E27FC236}">
              <a16:creationId xmlns:a16="http://schemas.microsoft.com/office/drawing/2014/main" id="{637AAF43-FDC6-49D1-A0F5-3FF6C27DFC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49" name="CuadroTexto 192">
          <a:extLst>
            <a:ext uri="{FF2B5EF4-FFF2-40B4-BE49-F238E27FC236}">
              <a16:creationId xmlns:a16="http://schemas.microsoft.com/office/drawing/2014/main" id="{B95FEB57-EA9F-4533-948D-4E93D608E1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0" name="CuadroTexto 193">
          <a:extLst>
            <a:ext uri="{FF2B5EF4-FFF2-40B4-BE49-F238E27FC236}">
              <a16:creationId xmlns:a16="http://schemas.microsoft.com/office/drawing/2014/main" id="{C3403E5C-0683-4AD9-8401-6479353A05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1" name="CuadroTexto 194">
          <a:extLst>
            <a:ext uri="{FF2B5EF4-FFF2-40B4-BE49-F238E27FC236}">
              <a16:creationId xmlns:a16="http://schemas.microsoft.com/office/drawing/2014/main" id="{D05E3A46-1BCA-43FC-8F06-BC740A55C3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2" name="CuadroTexto 196">
          <a:extLst>
            <a:ext uri="{FF2B5EF4-FFF2-40B4-BE49-F238E27FC236}">
              <a16:creationId xmlns:a16="http://schemas.microsoft.com/office/drawing/2014/main" id="{95DD881A-7016-4458-B645-C10E4FAEA2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3" name="CuadroTexto 197">
          <a:extLst>
            <a:ext uri="{FF2B5EF4-FFF2-40B4-BE49-F238E27FC236}">
              <a16:creationId xmlns:a16="http://schemas.microsoft.com/office/drawing/2014/main" id="{1FE53E7A-C905-4D20-9778-2840CABBDEA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4" name="CuadroTexto 198">
          <a:extLst>
            <a:ext uri="{FF2B5EF4-FFF2-40B4-BE49-F238E27FC236}">
              <a16:creationId xmlns:a16="http://schemas.microsoft.com/office/drawing/2014/main" id="{6B599FAD-89EE-4B3D-ADA3-52B24850C9A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5" name="CuadroTexto 199">
          <a:extLst>
            <a:ext uri="{FF2B5EF4-FFF2-40B4-BE49-F238E27FC236}">
              <a16:creationId xmlns:a16="http://schemas.microsoft.com/office/drawing/2014/main" id="{4B75A76E-D279-494B-B336-DCDC0C54123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6" name="CuadroTexto 200">
          <a:extLst>
            <a:ext uri="{FF2B5EF4-FFF2-40B4-BE49-F238E27FC236}">
              <a16:creationId xmlns:a16="http://schemas.microsoft.com/office/drawing/2014/main" id="{984A2C33-6895-484E-B4CD-501BB9947D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7" name="CuadroTexto 201">
          <a:extLst>
            <a:ext uri="{FF2B5EF4-FFF2-40B4-BE49-F238E27FC236}">
              <a16:creationId xmlns:a16="http://schemas.microsoft.com/office/drawing/2014/main" id="{B06B0258-FDC2-4FDA-BAA6-454DCA9971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8" name="CuadroTexto 203">
          <a:extLst>
            <a:ext uri="{FF2B5EF4-FFF2-40B4-BE49-F238E27FC236}">
              <a16:creationId xmlns:a16="http://schemas.microsoft.com/office/drawing/2014/main" id="{2F57CECA-6151-45FB-AF2C-270A37D9D0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59" name="CuadroTexto 204">
          <a:extLst>
            <a:ext uri="{FF2B5EF4-FFF2-40B4-BE49-F238E27FC236}">
              <a16:creationId xmlns:a16="http://schemas.microsoft.com/office/drawing/2014/main" id="{A2FD8CD9-6A41-45DD-A875-8CE6721841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60" name="CuadroTexto 205">
          <a:extLst>
            <a:ext uri="{FF2B5EF4-FFF2-40B4-BE49-F238E27FC236}">
              <a16:creationId xmlns:a16="http://schemas.microsoft.com/office/drawing/2014/main" id="{EC7BFCB2-34AA-4737-A671-837D593781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61" name="CuadroTexto 206">
          <a:extLst>
            <a:ext uri="{FF2B5EF4-FFF2-40B4-BE49-F238E27FC236}">
              <a16:creationId xmlns:a16="http://schemas.microsoft.com/office/drawing/2014/main" id="{ADF5F845-8A6B-4C1A-BC32-8102AD51D8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62" name="CuadroTexto 207">
          <a:extLst>
            <a:ext uri="{FF2B5EF4-FFF2-40B4-BE49-F238E27FC236}">
              <a16:creationId xmlns:a16="http://schemas.microsoft.com/office/drawing/2014/main" id="{2968D560-15F9-4813-BCAD-213FEBEE9D9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63" name="CuadroTexto 208">
          <a:extLst>
            <a:ext uri="{FF2B5EF4-FFF2-40B4-BE49-F238E27FC236}">
              <a16:creationId xmlns:a16="http://schemas.microsoft.com/office/drawing/2014/main" id="{69262639-D8E2-4AE4-ADB5-1EC04D673A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64" name="CuadroTexto 210">
          <a:extLst>
            <a:ext uri="{FF2B5EF4-FFF2-40B4-BE49-F238E27FC236}">
              <a16:creationId xmlns:a16="http://schemas.microsoft.com/office/drawing/2014/main" id="{D48A1A9A-477C-4494-B67D-D86F8608F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65" name="CuadroTexto 211">
          <a:extLst>
            <a:ext uri="{FF2B5EF4-FFF2-40B4-BE49-F238E27FC236}">
              <a16:creationId xmlns:a16="http://schemas.microsoft.com/office/drawing/2014/main" id="{F1E9F114-B75F-4380-9ADE-2D0359D846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66" name="CuadroTexto 212">
          <a:extLst>
            <a:ext uri="{FF2B5EF4-FFF2-40B4-BE49-F238E27FC236}">
              <a16:creationId xmlns:a16="http://schemas.microsoft.com/office/drawing/2014/main" id="{56BA1404-4694-4C4B-9520-9DC4FBEBB8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867" name="CuadroTexto 213">
          <a:extLst>
            <a:ext uri="{FF2B5EF4-FFF2-40B4-BE49-F238E27FC236}">
              <a16:creationId xmlns:a16="http://schemas.microsoft.com/office/drawing/2014/main" id="{F91EBEC3-B54D-4AA0-9F72-379CDAD4489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868" name="CuadroTexto 214">
          <a:extLst>
            <a:ext uri="{FF2B5EF4-FFF2-40B4-BE49-F238E27FC236}">
              <a16:creationId xmlns:a16="http://schemas.microsoft.com/office/drawing/2014/main" id="{E6131079-760D-4444-A1E8-4B2E327D5E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869" name="CuadroTexto 215">
          <a:extLst>
            <a:ext uri="{FF2B5EF4-FFF2-40B4-BE49-F238E27FC236}">
              <a16:creationId xmlns:a16="http://schemas.microsoft.com/office/drawing/2014/main" id="{A578FC1E-438A-48E5-BF2C-B9B66C7417D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870" name="CuadroTexto 44">
          <a:extLst>
            <a:ext uri="{FF2B5EF4-FFF2-40B4-BE49-F238E27FC236}">
              <a16:creationId xmlns:a16="http://schemas.microsoft.com/office/drawing/2014/main" id="{8AA2D1CC-2AF7-473A-AF50-83E75958AE3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871" name="CuadroTexto 53">
          <a:extLst>
            <a:ext uri="{FF2B5EF4-FFF2-40B4-BE49-F238E27FC236}">
              <a16:creationId xmlns:a16="http://schemas.microsoft.com/office/drawing/2014/main" id="{1AA87086-B318-47DD-8592-D5C20C44565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872" name="CuadroTexto 60">
          <a:extLst>
            <a:ext uri="{FF2B5EF4-FFF2-40B4-BE49-F238E27FC236}">
              <a16:creationId xmlns:a16="http://schemas.microsoft.com/office/drawing/2014/main" id="{C9D9B268-3FFE-4ED8-B11F-5F2E4504409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873" name="CuadroTexto 64">
          <a:extLst>
            <a:ext uri="{FF2B5EF4-FFF2-40B4-BE49-F238E27FC236}">
              <a16:creationId xmlns:a16="http://schemas.microsoft.com/office/drawing/2014/main" id="{1ACF34B4-027E-4A8E-85C0-8DC5905C395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874" name="CuadroTexto 71">
          <a:extLst>
            <a:ext uri="{FF2B5EF4-FFF2-40B4-BE49-F238E27FC236}">
              <a16:creationId xmlns:a16="http://schemas.microsoft.com/office/drawing/2014/main" id="{B570C6CB-0926-477A-ABF0-D420BD033A4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875" name="CuadroTexto 78">
          <a:extLst>
            <a:ext uri="{FF2B5EF4-FFF2-40B4-BE49-F238E27FC236}">
              <a16:creationId xmlns:a16="http://schemas.microsoft.com/office/drawing/2014/main" id="{A582F026-67BF-43D4-9B9C-FF3A1A99B37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76" name="CuadroTexto 176">
          <a:extLst>
            <a:ext uri="{FF2B5EF4-FFF2-40B4-BE49-F238E27FC236}">
              <a16:creationId xmlns:a16="http://schemas.microsoft.com/office/drawing/2014/main" id="{BAFBA962-53B0-48B9-830C-2D4115EB6E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77" name="CuadroTexto 177">
          <a:extLst>
            <a:ext uri="{FF2B5EF4-FFF2-40B4-BE49-F238E27FC236}">
              <a16:creationId xmlns:a16="http://schemas.microsoft.com/office/drawing/2014/main" id="{29B3DFC7-0AAE-4712-AE86-D76CDDAE54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78" name="CuadroTexto 178">
          <a:extLst>
            <a:ext uri="{FF2B5EF4-FFF2-40B4-BE49-F238E27FC236}">
              <a16:creationId xmlns:a16="http://schemas.microsoft.com/office/drawing/2014/main" id="{4A8FFE43-C2E3-44B2-BE05-4A98637AA4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79" name="CuadroTexto 181">
          <a:extLst>
            <a:ext uri="{FF2B5EF4-FFF2-40B4-BE49-F238E27FC236}">
              <a16:creationId xmlns:a16="http://schemas.microsoft.com/office/drawing/2014/main" id="{35045AF7-9DB6-45E7-A0AA-F4BA29F45C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0" name="CuadroTexto 182">
          <a:extLst>
            <a:ext uri="{FF2B5EF4-FFF2-40B4-BE49-F238E27FC236}">
              <a16:creationId xmlns:a16="http://schemas.microsoft.com/office/drawing/2014/main" id="{2D1E238A-87B8-439C-A709-125F5C319B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1" name="CuadroTexto 183">
          <a:extLst>
            <a:ext uri="{FF2B5EF4-FFF2-40B4-BE49-F238E27FC236}">
              <a16:creationId xmlns:a16="http://schemas.microsoft.com/office/drawing/2014/main" id="{C99AC3D3-A2AA-48C1-98DA-1C59B70DCC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2" name="CuadroTexto 185">
          <a:extLst>
            <a:ext uri="{FF2B5EF4-FFF2-40B4-BE49-F238E27FC236}">
              <a16:creationId xmlns:a16="http://schemas.microsoft.com/office/drawing/2014/main" id="{EB1CAEF0-1137-46A9-A37A-593516375C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3" name="CuadroTexto 186">
          <a:extLst>
            <a:ext uri="{FF2B5EF4-FFF2-40B4-BE49-F238E27FC236}">
              <a16:creationId xmlns:a16="http://schemas.microsoft.com/office/drawing/2014/main" id="{6EE6F6C6-A9A7-43E0-B212-5CA4E2A2C1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4" name="CuadroTexto 187">
          <a:extLst>
            <a:ext uri="{FF2B5EF4-FFF2-40B4-BE49-F238E27FC236}">
              <a16:creationId xmlns:a16="http://schemas.microsoft.com/office/drawing/2014/main" id="{80B3C511-A7E4-4091-8DD9-2B8E26605B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5" name="CuadroTexto 188">
          <a:extLst>
            <a:ext uri="{FF2B5EF4-FFF2-40B4-BE49-F238E27FC236}">
              <a16:creationId xmlns:a16="http://schemas.microsoft.com/office/drawing/2014/main" id="{31539EC5-5A31-4EB8-A0A5-4A2A1161EC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6" name="CuadroTexto 189">
          <a:extLst>
            <a:ext uri="{FF2B5EF4-FFF2-40B4-BE49-F238E27FC236}">
              <a16:creationId xmlns:a16="http://schemas.microsoft.com/office/drawing/2014/main" id="{70A0481D-29AC-4D75-A10C-F347445E6B9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7" name="CuadroTexto 190">
          <a:extLst>
            <a:ext uri="{FF2B5EF4-FFF2-40B4-BE49-F238E27FC236}">
              <a16:creationId xmlns:a16="http://schemas.microsoft.com/office/drawing/2014/main" id="{6BF48A2F-E108-43BC-91E5-10C98445777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8" name="CuadroTexto 192">
          <a:extLst>
            <a:ext uri="{FF2B5EF4-FFF2-40B4-BE49-F238E27FC236}">
              <a16:creationId xmlns:a16="http://schemas.microsoft.com/office/drawing/2014/main" id="{3D9627B4-C98D-4180-B63E-79E125B6D2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89" name="CuadroTexto 193">
          <a:extLst>
            <a:ext uri="{FF2B5EF4-FFF2-40B4-BE49-F238E27FC236}">
              <a16:creationId xmlns:a16="http://schemas.microsoft.com/office/drawing/2014/main" id="{C50677C8-30BF-4857-8DCA-D7A144E413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0" name="CuadroTexto 194">
          <a:extLst>
            <a:ext uri="{FF2B5EF4-FFF2-40B4-BE49-F238E27FC236}">
              <a16:creationId xmlns:a16="http://schemas.microsoft.com/office/drawing/2014/main" id="{B7BEDE01-0788-4006-A13F-ABE38C2462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1" name="CuadroTexto 196">
          <a:extLst>
            <a:ext uri="{FF2B5EF4-FFF2-40B4-BE49-F238E27FC236}">
              <a16:creationId xmlns:a16="http://schemas.microsoft.com/office/drawing/2014/main" id="{08098436-1BD5-426B-B86B-03235A9720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2" name="CuadroTexto 197">
          <a:extLst>
            <a:ext uri="{FF2B5EF4-FFF2-40B4-BE49-F238E27FC236}">
              <a16:creationId xmlns:a16="http://schemas.microsoft.com/office/drawing/2014/main" id="{E7B9EEF0-F5DF-4360-84B2-CAB0602A48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3" name="CuadroTexto 198">
          <a:extLst>
            <a:ext uri="{FF2B5EF4-FFF2-40B4-BE49-F238E27FC236}">
              <a16:creationId xmlns:a16="http://schemas.microsoft.com/office/drawing/2014/main" id="{D4721403-37F6-4E8B-8668-AB8518FD6B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4" name="CuadroTexto 199">
          <a:extLst>
            <a:ext uri="{FF2B5EF4-FFF2-40B4-BE49-F238E27FC236}">
              <a16:creationId xmlns:a16="http://schemas.microsoft.com/office/drawing/2014/main" id="{4F9F30D8-80CC-43F2-97BF-E98FA10A6B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5" name="CuadroTexto 200">
          <a:extLst>
            <a:ext uri="{FF2B5EF4-FFF2-40B4-BE49-F238E27FC236}">
              <a16:creationId xmlns:a16="http://schemas.microsoft.com/office/drawing/2014/main" id="{33449892-8397-4DE5-BB9D-47680A590D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6" name="CuadroTexto 201">
          <a:extLst>
            <a:ext uri="{FF2B5EF4-FFF2-40B4-BE49-F238E27FC236}">
              <a16:creationId xmlns:a16="http://schemas.microsoft.com/office/drawing/2014/main" id="{C74A42EA-EF64-4E79-B7BE-8FA90AA2E5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7" name="CuadroTexto 203">
          <a:extLst>
            <a:ext uri="{FF2B5EF4-FFF2-40B4-BE49-F238E27FC236}">
              <a16:creationId xmlns:a16="http://schemas.microsoft.com/office/drawing/2014/main" id="{28C29F23-9BC9-4C54-B289-B9CEE509C9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8" name="CuadroTexto 204">
          <a:extLst>
            <a:ext uri="{FF2B5EF4-FFF2-40B4-BE49-F238E27FC236}">
              <a16:creationId xmlns:a16="http://schemas.microsoft.com/office/drawing/2014/main" id="{99207EC2-826D-4FF0-8D42-FA622E0307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899" name="CuadroTexto 205">
          <a:extLst>
            <a:ext uri="{FF2B5EF4-FFF2-40B4-BE49-F238E27FC236}">
              <a16:creationId xmlns:a16="http://schemas.microsoft.com/office/drawing/2014/main" id="{1762AA13-327A-450D-A9CD-0698421729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00" name="CuadroTexto 206">
          <a:extLst>
            <a:ext uri="{FF2B5EF4-FFF2-40B4-BE49-F238E27FC236}">
              <a16:creationId xmlns:a16="http://schemas.microsoft.com/office/drawing/2014/main" id="{0608A69C-1312-45A9-8DB1-48EEAB11E9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01" name="CuadroTexto 207">
          <a:extLst>
            <a:ext uri="{FF2B5EF4-FFF2-40B4-BE49-F238E27FC236}">
              <a16:creationId xmlns:a16="http://schemas.microsoft.com/office/drawing/2014/main" id="{759871D6-B29F-4AFD-8A8B-EF78DFFD486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02" name="CuadroTexto 208">
          <a:extLst>
            <a:ext uri="{FF2B5EF4-FFF2-40B4-BE49-F238E27FC236}">
              <a16:creationId xmlns:a16="http://schemas.microsoft.com/office/drawing/2014/main" id="{CC51D79F-0EB2-4303-A5A2-07116C96BD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03" name="CuadroTexto 210">
          <a:extLst>
            <a:ext uri="{FF2B5EF4-FFF2-40B4-BE49-F238E27FC236}">
              <a16:creationId xmlns:a16="http://schemas.microsoft.com/office/drawing/2014/main" id="{58F53A7E-F463-425D-87CD-8F489AABED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04" name="CuadroTexto 211">
          <a:extLst>
            <a:ext uri="{FF2B5EF4-FFF2-40B4-BE49-F238E27FC236}">
              <a16:creationId xmlns:a16="http://schemas.microsoft.com/office/drawing/2014/main" id="{EBA0E2AE-A4BB-4040-9306-1282A6E034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05" name="CuadroTexto 212">
          <a:extLst>
            <a:ext uri="{FF2B5EF4-FFF2-40B4-BE49-F238E27FC236}">
              <a16:creationId xmlns:a16="http://schemas.microsoft.com/office/drawing/2014/main" id="{2172205C-D8D6-4739-ADA2-3EFBF8CFE43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06" name="CuadroTexto 213">
          <a:extLst>
            <a:ext uri="{FF2B5EF4-FFF2-40B4-BE49-F238E27FC236}">
              <a16:creationId xmlns:a16="http://schemas.microsoft.com/office/drawing/2014/main" id="{7471DF2E-959D-4AF2-9207-E33897CE677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07" name="CuadroTexto 214">
          <a:extLst>
            <a:ext uri="{FF2B5EF4-FFF2-40B4-BE49-F238E27FC236}">
              <a16:creationId xmlns:a16="http://schemas.microsoft.com/office/drawing/2014/main" id="{6F249414-3F1B-4517-8FB5-A50D0ED1BB3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08" name="CuadroTexto 215">
          <a:extLst>
            <a:ext uri="{FF2B5EF4-FFF2-40B4-BE49-F238E27FC236}">
              <a16:creationId xmlns:a16="http://schemas.microsoft.com/office/drawing/2014/main" id="{BBF75562-41E3-4868-B2C8-7A651EF9759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09" name="CuadroTexto 44">
          <a:extLst>
            <a:ext uri="{FF2B5EF4-FFF2-40B4-BE49-F238E27FC236}">
              <a16:creationId xmlns:a16="http://schemas.microsoft.com/office/drawing/2014/main" id="{41D5224E-50B5-4EDF-9979-B0E256D6415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10" name="CuadroTexto 53">
          <a:extLst>
            <a:ext uri="{FF2B5EF4-FFF2-40B4-BE49-F238E27FC236}">
              <a16:creationId xmlns:a16="http://schemas.microsoft.com/office/drawing/2014/main" id="{A6DA1730-EE56-40C8-9C11-2CA3B2C4F19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11" name="CuadroTexto 60">
          <a:extLst>
            <a:ext uri="{FF2B5EF4-FFF2-40B4-BE49-F238E27FC236}">
              <a16:creationId xmlns:a16="http://schemas.microsoft.com/office/drawing/2014/main" id="{721AD849-0F3A-4872-AADF-E4137F143E2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12" name="CuadroTexto 64">
          <a:extLst>
            <a:ext uri="{FF2B5EF4-FFF2-40B4-BE49-F238E27FC236}">
              <a16:creationId xmlns:a16="http://schemas.microsoft.com/office/drawing/2014/main" id="{95B6FBC9-279A-4F24-9131-4F7CCC728CA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13" name="CuadroTexto 71">
          <a:extLst>
            <a:ext uri="{FF2B5EF4-FFF2-40B4-BE49-F238E27FC236}">
              <a16:creationId xmlns:a16="http://schemas.microsoft.com/office/drawing/2014/main" id="{EE336539-920A-453B-905C-177A939BE91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14" name="CuadroTexto 78">
          <a:extLst>
            <a:ext uri="{FF2B5EF4-FFF2-40B4-BE49-F238E27FC236}">
              <a16:creationId xmlns:a16="http://schemas.microsoft.com/office/drawing/2014/main" id="{6F5DB3D8-D9EB-4D30-94F2-F1AB5E93149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15" name="CuadroTexto 176">
          <a:extLst>
            <a:ext uri="{FF2B5EF4-FFF2-40B4-BE49-F238E27FC236}">
              <a16:creationId xmlns:a16="http://schemas.microsoft.com/office/drawing/2014/main" id="{BB96A0A2-7365-437F-8422-2E02E57122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16" name="CuadroTexto 177">
          <a:extLst>
            <a:ext uri="{FF2B5EF4-FFF2-40B4-BE49-F238E27FC236}">
              <a16:creationId xmlns:a16="http://schemas.microsoft.com/office/drawing/2014/main" id="{5842235F-D281-4122-B9A6-CC259AD097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17" name="CuadroTexto 178">
          <a:extLst>
            <a:ext uri="{FF2B5EF4-FFF2-40B4-BE49-F238E27FC236}">
              <a16:creationId xmlns:a16="http://schemas.microsoft.com/office/drawing/2014/main" id="{23F5C75E-7700-4723-8F3F-CFD9B1337C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18" name="CuadroTexto 181">
          <a:extLst>
            <a:ext uri="{FF2B5EF4-FFF2-40B4-BE49-F238E27FC236}">
              <a16:creationId xmlns:a16="http://schemas.microsoft.com/office/drawing/2014/main" id="{9D0DE7D1-3B27-4DF8-8C70-FE3DB11CEA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19" name="CuadroTexto 182">
          <a:extLst>
            <a:ext uri="{FF2B5EF4-FFF2-40B4-BE49-F238E27FC236}">
              <a16:creationId xmlns:a16="http://schemas.microsoft.com/office/drawing/2014/main" id="{99967761-E008-4F21-81EC-56A14D9FE1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0" name="CuadroTexto 183">
          <a:extLst>
            <a:ext uri="{FF2B5EF4-FFF2-40B4-BE49-F238E27FC236}">
              <a16:creationId xmlns:a16="http://schemas.microsoft.com/office/drawing/2014/main" id="{B62C7482-F63F-4C74-86B8-84F5E0F59B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1" name="CuadroTexto 185">
          <a:extLst>
            <a:ext uri="{FF2B5EF4-FFF2-40B4-BE49-F238E27FC236}">
              <a16:creationId xmlns:a16="http://schemas.microsoft.com/office/drawing/2014/main" id="{677DCF0F-919C-4232-A7AA-D7CAE89A2E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2" name="CuadroTexto 186">
          <a:extLst>
            <a:ext uri="{FF2B5EF4-FFF2-40B4-BE49-F238E27FC236}">
              <a16:creationId xmlns:a16="http://schemas.microsoft.com/office/drawing/2014/main" id="{E10DE658-39C3-42E0-939C-E1AE5C78E9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3" name="CuadroTexto 187">
          <a:extLst>
            <a:ext uri="{FF2B5EF4-FFF2-40B4-BE49-F238E27FC236}">
              <a16:creationId xmlns:a16="http://schemas.microsoft.com/office/drawing/2014/main" id="{1D7D79E3-34E6-49AE-BD85-181C2C92DB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4" name="CuadroTexto 188">
          <a:extLst>
            <a:ext uri="{FF2B5EF4-FFF2-40B4-BE49-F238E27FC236}">
              <a16:creationId xmlns:a16="http://schemas.microsoft.com/office/drawing/2014/main" id="{D357F156-4503-4462-8641-56BF4C9EA85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5" name="CuadroTexto 189">
          <a:extLst>
            <a:ext uri="{FF2B5EF4-FFF2-40B4-BE49-F238E27FC236}">
              <a16:creationId xmlns:a16="http://schemas.microsoft.com/office/drawing/2014/main" id="{D4D90EA0-3396-4FA8-8B24-18E0843A6B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6" name="CuadroTexto 190">
          <a:extLst>
            <a:ext uri="{FF2B5EF4-FFF2-40B4-BE49-F238E27FC236}">
              <a16:creationId xmlns:a16="http://schemas.microsoft.com/office/drawing/2014/main" id="{45F78406-EF49-473C-9691-D1435D7900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7" name="CuadroTexto 192">
          <a:extLst>
            <a:ext uri="{FF2B5EF4-FFF2-40B4-BE49-F238E27FC236}">
              <a16:creationId xmlns:a16="http://schemas.microsoft.com/office/drawing/2014/main" id="{2E123432-9F7D-4946-8579-261C793C9C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8" name="CuadroTexto 193">
          <a:extLst>
            <a:ext uri="{FF2B5EF4-FFF2-40B4-BE49-F238E27FC236}">
              <a16:creationId xmlns:a16="http://schemas.microsoft.com/office/drawing/2014/main" id="{5C9C2B47-F28B-4A49-92B4-A00B2DA99D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29" name="CuadroTexto 194">
          <a:extLst>
            <a:ext uri="{FF2B5EF4-FFF2-40B4-BE49-F238E27FC236}">
              <a16:creationId xmlns:a16="http://schemas.microsoft.com/office/drawing/2014/main" id="{30627D8A-76ED-4031-8F0A-F1844BFA7D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0" name="CuadroTexto 196">
          <a:extLst>
            <a:ext uri="{FF2B5EF4-FFF2-40B4-BE49-F238E27FC236}">
              <a16:creationId xmlns:a16="http://schemas.microsoft.com/office/drawing/2014/main" id="{D4831C8C-B9A1-488A-A6CA-EB51D7159AC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1" name="CuadroTexto 197">
          <a:extLst>
            <a:ext uri="{FF2B5EF4-FFF2-40B4-BE49-F238E27FC236}">
              <a16:creationId xmlns:a16="http://schemas.microsoft.com/office/drawing/2014/main" id="{73D352C4-1D5B-4B3E-909C-952F2F3F29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2" name="CuadroTexto 198">
          <a:extLst>
            <a:ext uri="{FF2B5EF4-FFF2-40B4-BE49-F238E27FC236}">
              <a16:creationId xmlns:a16="http://schemas.microsoft.com/office/drawing/2014/main" id="{CE726D41-3126-48D6-8403-8D557F3987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3" name="CuadroTexto 199">
          <a:extLst>
            <a:ext uri="{FF2B5EF4-FFF2-40B4-BE49-F238E27FC236}">
              <a16:creationId xmlns:a16="http://schemas.microsoft.com/office/drawing/2014/main" id="{AB20566C-B71B-48A2-9BFA-7CCC5DF4C8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4" name="CuadroTexto 200">
          <a:extLst>
            <a:ext uri="{FF2B5EF4-FFF2-40B4-BE49-F238E27FC236}">
              <a16:creationId xmlns:a16="http://schemas.microsoft.com/office/drawing/2014/main" id="{DCEFD9E3-3513-420C-80BC-D2FA1E95E69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5" name="CuadroTexto 201">
          <a:extLst>
            <a:ext uri="{FF2B5EF4-FFF2-40B4-BE49-F238E27FC236}">
              <a16:creationId xmlns:a16="http://schemas.microsoft.com/office/drawing/2014/main" id="{62948BC4-332D-466E-B176-6F6FCB686A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6" name="CuadroTexto 203">
          <a:extLst>
            <a:ext uri="{FF2B5EF4-FFF2-40B4-BE49-F238E27FC236}">
              <a16:creationId xmlns:a16="http://schemas.microsoft.com/office/drawing/2014/main" id="{C6658C48-C878-4D86-B28E-1B3D010F32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7" name="CuadroTexto 204">
          <a:extLst>
            <a:ext uri="{FF2B5EF4-FFF2-40B4-BE49-F238E27FC236}">
              <a16:creationId xmlns:a16="http://schemas.microsoft.com/office/drawing/2014/main" id="{FDF0EA50-4533-486E-9C15-94F29D7C03E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8" name="CuadroTexto 205">
          <a:extLst>
            <a:ext uri="{FF2B5EF4-FFF2-40B4-BE49-F238E27FC236}">
              <a16:creationId xmlns:a16="http://schemas.microsoft.com/office/drawing/2014/main" id="{431542D9-B32F-40D1-B7F1-8F929B1BB8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39" name="CuadroTexto 206">
          <a:extLst>
            <a:ext uri="{FF2B5EF4-FFF2-40B4-BE49-F238E27FC236}">
              <a16:creationId xmlns:a16="http://schemas.microsoft.com/office/drawing/2014/main" id="{AF6A0599-1BDC-45F7-86B2-D0BDB70D2E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40" name="CuadroTexto 207">
          <a:extLst>
            <a:ext uri="{FF2B5EF4-FFF2-40B4-BE49-F238E27FC236}">
              <a16:creationId xmlns:a16="http://schemas.microsoft.com/office/drawing/2014/main" id="{F31A1CC6-D0B3-4DBB-A24F-73B0F715E6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41" name="CuadroTexto 208">
          <a:extLst>
            <a:ext uri="{FF2B5EF4-FFF2-40B4-BE49-F238E27FC236}">
              <a16:creationId xmlns:a16="http://schemas.microsoft.com/office/drawing/2014/main" id="{B9505D2A-E34E-478D-9C14-EE4D61D4CF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42" name="CuadroTexto 210">
          <a:extLst>
            <a:ext uri="{FF2B5EF4-FFF2-40B4-BE49-F238E27FC236}">
              <a16:creationId xmlns:a16="http://schemas.microsoft.com/office/drawing/2014/main" id="{B47BDCA3-549C-47E4-B7E9-7E5956B5BE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43" name="CuadroTexto 211">
          <a:extLst>
            <a:ext uri="{FF2B5EF4-FFF2-40B4-BE49-F238E27FC236}">
              <a16:creationId xmlns:a16="http://schemas.microsoft.com/office/drawing/2014/main" id="{82B0ACB1-6BD7-44F8-9E9F-CC946717D2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44" name="CuadroTexto 212">
          <a:extLst>
            <a:ext uri="{FF2B5EF4-FFF2-40B4-BE49-F238E27FC236}">
              <a16:creationId xmlns:a16="http://schemas.microsoft.com/office/drawing/2014/main" id="{FFCBACA3-E35B-4DF7-B643-D9DAF4EEDF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45" name="CuadroTexto 213">
          <a:extLst>
            <a:ext uri="{FF2B5EF4-FFF2-40B4-BE49-F238E27FC236}">
              <a16:creationId xmlns:a16="http://schemas.microsoft.com/office/drawing/2014/main" id="{FE93D3F6-A3DB-4EE9-8C31-7286FCAA9D6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46" name="CuadroTexto 214">
          <a:extLst>
            <a:ext uri="{FF2B5EF4-FFF2-40B4-BE49-F238E27FC236}">
              <a16:creationId xmlns:a16="http://schemas.microsoft.com/office/drawing/2014/main" id="{5FFAE14D-2BF6-460C-8EDA-1B7C135A534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47" name="CuadroTexto 215">
          <a:extLst>
            <a:ext uri="{FF2B5EF4-FFF2-40B4-BE49-F238E27FC236}">
              <a16:creationId xmlns:a16="http://schemas.microsoft.com/office/drawing/2014/main" id="{D9BE52DB-850E-4CD1-8872-2DE9FE08D09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48" name="CuadroTexto 44">
          <a:extLst>
            <a:ext uri="{FF2B5EF4-FFF2-40B4-BE49-F238E27FC236}">
              <a16:creationId xmlns:a16="http://schemas.microsoft.com/office/drawing/2014/main" id="{A8B4CA65-D0A5-4C03-854E-22D371C61A3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49" name="CuadroTexto 53">
          <a:extLst>
            <a:ext uri="{FF2B5EF4-FFF2-40B4-BE49-F238E27FC236}">
              <a16:creationId xmlns:a16="http://schemas.microsoft.com/office/drawing/2014/main" id="{F9CCB543-547A-43D3-BBF3-D9A2FB5613D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50" name="CuadroTexto 60">
          <a:extLst>
            <a:ext uri="{FF2B5EF4-FFF2-40B4-BE49-F238E27FC236}">
              <a16:creationId xmlns:a16="http://schemas.microsoft.com/office/drawing/2014/main" id="{F864B108-0501-4160-AB06-4D99DF9A436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51" name="CuadroTexto 64">
          <a:extLst>
            <a:ext uri="{FF2B5EF4-FFF2-40B4-BE49-F238E27FC236}">
              <a16:creationId xmlns:a16="http://schemas.microsoft.com/office/drawing/2014/main" id="{C59033BE-732E-456A-9C7E-77EF4BF2149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52" name="CuadroTexto 71">
          <a:extLst>
            <a:ext uri="{FF2B5EF4-FFF2-40B4-BE49-F238E27FC236}">
              <a16:creationId xmlns:a16="http://schemas.microsoft.com/office/drawing/2014/main" id="{109D5A21-4733-4832-87BB-A2EC711EF3D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53" name="CuadroTexto 78">
          <a:extLst>
            <a:ext uri="{FF2B5EF4-FFF2-40B4-BE49-F238E27FC236}">
              <a16:creationId xmlns:a16="http://schemas.microsoft.com/office/drawing/2014/main" id="{2C5F3286-F51D-4351-9DC7-474BB6B8488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54" name="CuadroTexto 176">
          <a:extLst>
            <a:ext uri="{FF2B5EF4-FFF2-40B4-BE49-F238E27FC236}">
              <a16:creationId xmlns:a16="http://schemas.microsoft.com/office/drawing/2014/main" id="{D79551F6-C4FB-4181-9929-62BA4D0803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55" name="CuadroTexto 177">
          <a:extLst>
            <a:ext uri="{FF2B5EF4-FFF2-40B4-BE49-F238E27FC236}">
              <a16:creationId xmlns:a16="http://schemas.microsoft.com/office/drawing/2014/main" id="{D5AC851E-431F-4C5A-90BC-11DBACBAC4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56" name="CuadroTexto 178">
          <a:extLst>
            <a:ext uri="{FF2B5EF4-FFF2-40B4-BE49-F238E27FC236}">
              <a16:creationId xmlns:a16="http://schemas.microsoft.com/office/drawing/2014/main" id="{C89306EF-0C63-4790-A530-DFDB73D055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57" name="CuadroTexto 181">
          <a:extLst>
            <a:ext uri="{FF2B5EF4-FFF2-40B4-BE49-F238E27FC236}">
              <a16:creationId xmlns:a16="http://schemas.microsoft.com/office/drawing/2014/main" id="{88B8E2E3-21C6-4D1E-89C8-169FAA2E97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58" name="CuadroTexto 182">
          <a:extLst>
            <a:ext uri="{FF2B5EF4-FFF2-40B4-BE49-F238E27FC236}">
              <a16:creationId xmlns:a16="http://schemas.microsoft.com/office/drawing/2014/main" id="{873E511B-AE72-4F17-AF4C-DC1248206A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59" name="CuadroTexto 183">
          <a:extLst>
            <a:ext uri="{FF2B5EF4-FFF2-40B4-BE49-F238E27FC236}">
              <a16:creationId xmlns:a16="http://schemas.microsoft.com/office/drawing/2014/main" id="{5AAD5B13-70B4-424B-B147-D04C84E3A3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0" name="CuadroTexto 185">
          <a:extLst>
            <a:ext uri="{FF2B5EF4-FFF2-40B4-BE49-F238E27FC236}">
              <a16:creationId xmlns:a16="http://schemas.microsoft.com/office/drawing/2014/main" id="{DEAE8723-D1CD-4D88-A274-F3BDAB55BD8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1" name="CuadroTexto 186">
          <a:extLst>
            <a:ext uri="{FF2B5EF4-FFF2-40B4-BE49-F238E27FC236}">
              <a16:creationId xmlns:a16="http://schemas.microsoft.com/office/drawing/2014/main" id="{ECE0F168-EB96-4884-A0E5-5D1DD52EAB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2" name="CuadroTexto 187">
          <a:extLst>
            <a:ext uri="{FF2B5EF4-FFF2-40B4-BE49-F238E27FC236}">
              <a16:creationId xmlns:a16="http://schemas.microsoft.com/office/drawing/2014/main" id="{5008D1A7-6656-4E43-ACD5-851B90B74F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3" name="CuadroTexto 188">
          <a:extLst>
            <a:ext uri="{FF2B5EF4-FFF2-40B4-BE49-F238E27FC236}">
              <a16:creationId xmlns:a16="http://schemas.microsoft.com/office/drawing/2014/main" id="{6879EDBB-1A11-4A01-B6E1-85F816165D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4" name="CuadroTexto 189">
          <a:extLst>
            <a:ext uri="{FF2B5EF4-FFF2-40B4-BE49-F238E27FC236}">
              <a16:creationId xmlns:a16="http://schemas.microsoft.com/office/drawing/2014/main" id="{A6747260-2680-430A-A785-AA57BAF811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5" name="CuadroTexto 190">
          <a:extLst>
            <a:ext uri="{FF2B5EF4-FFF2-40B4-BE49-F238E27FC236}">
              <a16:creationId xmlns:a16="http://schemas.microsoft.com/office/drawing/2014/main" id="{11C651DF-AD3E-4F68-90EF-942AB02915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6" name="CuadroTexto 192">
          <a:extLst>
            <a:ext uri="{FF2B5EF4-FFF2-40B4-BE49-F238E27FC236}">
              <a16:creationId xmlns:a16="http://schemas.microsoft.com/office/drawing/2014/main" id="{B91E76AC-F166-483D-BC5D-79FA0DD010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7" name="CuadroTexto 193">
          <a:extLst>
            <a:ext uri="{FF2B5EF4-FFF2-40B4-BE49-F238E27FC236}">
              <a16:creationId xmlns:a16="http://schemas.microsoft.com/office/drawing/2014/main" id="{3CFEF751-BEF8-47D3-865D-69BAA80428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8" name="CuadroTexto 194">
          <a:extLst>
            <a:ext uri="{FF2B5EF4-FFF2-40B4-BE49-F238E27FC236}">
              <a16:creationId xmlns:a16="http://schemas.microsoft.com/office/drawing/2014/main" id="{71A70F21-E25B-45F7-8CE8-DF0DCD63C4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69" name="CuadroTexto 196">
          <a:extLst>
            <a:ext uri="{FF2B5EF4-FFF2-40B4-BE49-F238E27FC236}">
              <a16:creationId xmlns:a16="http://schemas.microsoft.com/office/drawing/2014/main" id="{221A9690-39EA-44FA-9B1A-EA3E0BB458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0" name="CuadroTexto 197">
          <a:extLst>
            <a:ext uri="{FF2B5EF4-FFF2-40B4-BE49-F238E27FC236}">
              <a16:creationId xmlns:a16="http://schemas.microsoft.com/office/drawing/2014/main" id="{D61E585B-6B3D-46ED-AEA3-71DEC000BF4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1" name="CuadroTexto 198">
          <a:extLst>
            <a:ext uri="{FF2B5EF4-FFF2-40B4-BE49-F238E27FC236}">
              <a16:creationId xmlns:a16="http://schemas.microsoft.com/office/drawing/2014/main" id="{56E71FB8-2E44-426F-8F74-086B1DCB9A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2" name="CuadroTexto 199">
          <a:extLst>
            <a:ext uri="{FF2B5EF4-FFF2-40B4-BE49-F238E27FC236}">
              <a16:creationId xmlns:a16="http://schemas.microsoft.com/office/drawing/2014/main" id="{6F17DA57-135E-469B-B183-0EB8849AB6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3" name="CuadroTexto 200">
          <a:extLst>
            <a:ext uri="{FF2B5EF4-FFF2-40B4-BE49-F238E27FC236}">
              <a16:creationId xmlns:a16="http://schemas.microsoft.com/office/drawing/2014/main" id="{F2947448-3CCB-466C-94E6-A3B24C36F4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4" name="CuadroTexto 201">
          <a:extLst>
            <a:ext uri="{FF2B5EF4-FFF2-40B4-BE49-F238E27FC236}">
              <a16:creationId xmlns:a16="http://schemas.microsoft.com/office/drawing/2014/main" id="{D1D70320-36B1-45EC-AC95-9FAE1DF2EE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5" name="CuadroTexto 203">
          <a:extLst>
            <a:ext uri="{FF2B5EF4-FFF2-40B4-BE49-F238E27FC236}">
              <a16:creationId xmlns:a16="http://schemas.microsoft.com/office/drawing/2014/main" id="{6CF5B8A1-6995-4A2A-8DFE-3AD933BBE1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6" name="CuadroTexto 204">
          <a:extLst>
            <a:ext uri="{FF2B5EF4-FFF2-40B4-BE49-F238E27FC236}">
              <a16:creationId xmlns:a16="http://schemas.microsoft.com/office/drawing/2014/main" id="{1228B979-58A9-4AC4-8C74-130A63293D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7" name="CuadroTexto 205">
          <a:extLst>
            <a:ext uri="{FF2B5EF4-FFF2-40B4-BE49-F238E27FC236}">
              <a16:creationId xmlns:a16="http://schemas.microsoft.com/office/drawing/2014/main" id="{92A7C22B-B6E2-4EDA-8604-55D77218A5A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8" name="CuadroTexto 206">
          <a:extLst>
            <a:ext uri="{FF2B5EF4-FFF2-40B4-BE49-F238E27FC236}">
              <a16:creationId xmlns:a16="http://schemas.microsoft.com/office/drawing/2014/main" id="{73A6F983-5496-40A3-87B8-BD63FB4265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79" name="CuadroTexto 207">
          <a:extLst>
            <a:ext uri="{FF2B5EF4-FFF2-40B4-BE49-F238E27FC236}">
              <a16:creationId xmlns:a16="http://schemas.microsoft.com/office/drawing/2014/main" id="{6D32B3D1-D3B5-45BC-BF85-BCA3C35AD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80" name="CuadroTexto 208">
          <a:extLst>
            <a:ext uri="{FF2B5EF4-FFF2-40B4-BE49-F238E27FC236}">
              <a16:creationId xmlns:a16="http://schemas.microsoft.com/office/drawing/2014/main" id="{0D4811B9-A3CD-4D6B-B084-9A13DC64BDA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81" name="CuadroTexto 210">
          <a:extLst>
            <a:ext uri="{FF2B5EF4-FFF2-40B4-BE49-F238E27FC236}">
              <a16:creationId xmlns:a16="http://schemas.microsoft.com/office/drawing/2014/main" id="{8FDBEAF2-F695-4CDB-8FB6-81F4DE9931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82" name="CuadroTexto 211">
          <a:extLst>
            <a:ext uri="{FF2B5EF4-FFF2-40B4-BE49-F238E27FC236}">
              <a16:creationId xmlns:a16="http://schemas.microsoft.com/office/drawing/2014/main" id="{EB31B3BE-46A4-49E6-946B-B6600C328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83" name="CuadroTexto 212">
          <a:extLst>
            <a:ext uri="{FF2B5EF4-FFF2-40B4-BE49-F238E27FC236}">
              <a16:creationId xmlns:a16="http://schemas.microsoft.com/office/drawing/2014/main" id="{19262266-2A32-4071-9323-1EB8D27DB4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84" name="CuadroTexto 213">
          <a:extLst>
            <a:ext uri="{FF2B5EF4-FFF2-40B4-BE49-F238E27FC236}">
              <a16:creationId xmlns:a16="http://schemas.microsoft.com/office/drawing/2014/main" id="{C2B7D9F8-1697-4BC1-8B4A-F240C1125EA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85" name="CuadroTexto 214">
          <a:extLst>
            <a:ext uri="{FF2B5EF4-FFF2-40B4-BE49-F238E27FC236}">
              <a16:creationId xmlns:a16="http://schemas.microsoft.com/office/drawing/2014/main" id="{667A78FA-CC33-4AF2-963B-B7D8DCB1C55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1986" name="CuadroTexto 215">
          <a:extLst>
            <a:ext uri="{FF2B5EF4-FFF2-40B4-BE49-F238E27FC236}">
              <a16:creationId xmlns:a16="http://schemas.microsoft.com/office/drawing/2014/main" id="{F0C05AE3-155B-49D8-809D-42566E0EA8D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87" name="CuadroTexto 44">
          <a:extLst>
            <a:ext uri="{FF2B5EF4-FFF2-40B4-BE49-F238E27FC236}">
              <a16:creationId xmlns:a16="http://schemas.microsoft.com/office/drawing/2014/main" id="{52C443FA-A0D9-4275-9093-6D578EAC50F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88" name="CuadroTexto 53">
          <a:extLst>
            <a:ext uri="{FF2B5EF4-FFF2-40B4-BE49-F238E27FC236}">
              <a16:creationId xmlns:a16="http://schemas.microsoft.com/office/drawing/2014/main" id="{967F772E-C0C2-472E-AFE5-A0535A8D6F5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1989" name="CuadroTexto 60">
          <a:extLst>
            <a:ext uri="{FF2B5EF4-FFF2-40B4-BE49-F238E27FC236}">
              <a16:creationId xmlns:a16="http://schemas.microsoft.com/office/drawing/2014/main" id="{BE08BF2B-E003-45AE-B91E-BB716C45ACA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90" name="CuadroTexto 64">
          <a:extLst>
            <a:ext uri="{FF2B5EF4-FFF2-40B4-BE49-F238E27FC236}">
              <a16:creationId xmlns:a16="http://schemas.microsoft.com/office/drawing/2014/main" id="{CAB6E77A-88AB-46BB-9566-B21E7C18E5D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91" name="CuadroTexto 71">
          <a:extLst>
            <a:ext uri="{FF2B5EF4-FFF2-40B4-BE49-F238E27FC236}">
              <a16:creationId xmlns:a16="http://schemas.microsoft.com/office/drawing/2014/main" id="{B36C77DC-10F6-4E71-BFB4-5E5A8468962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1992" name="CuadroTexto 78">
          <a:extLst>
            <a:ext uri="{FF2B5EF4-FFF2-40B4-BE49-F238E27FC236}">
              <a16:creationId xmlns:a16="http://schemas.microsoft.com/office/drawing/2014/main" id="{851FCAAE-4029-440C-8E38-82D3ACB943C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93" name="CuadroTexto 176">
          <a:extLst>
            <a:ext uri="{FF2B5EF4-FFF2-40B4-BE49-F238E27FC236}">
              <a16:creationId xmlns:a16="http://schemas.microsoft.com/office/drawing/2014/main" id="{9E1A8FC0-D2CE-4DD2-A2EA-85BBB625C3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94" name="CuadroTexto 177">
          <a:extLst>
            <a:ext uri="{FF2B5EF4-FFF2-40B4-BE49-F238E27FC236}">
              <a16:creationId xmlns:a16="http://schemas.microsoft.com/office/drawing/2014/main" id="{C75FBA30-1BDE-4894-B2B5-05C40BC376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95" name="CuadroTexto 178">
          <a:extLst>
            <a:ext uri="{FF2B5EF4-FFF2-40B4-BE49-F238E27FC236}">
              <a16:creationId xmlns:a16="http://schemas.microsoft.com/office/drawing/2014/main" id="{0EBBD87B-E3CD-47BF-8D34-B6AFDE25EEA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96" name="CuadroTexto 181">
          <a:extLst>
            <a:ext uri="{FF2B5EF4-FFF2-40B4-BE49-F238E27FC236}">
              <a16:creationId xmlns:a16="http://schemas.microsoft.com/office/drawing/2014/main" id="{3138CDE6-BE6B-4905-A0BB-B73F1EB38E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97" name="CuadroTexto 182">
          <a:extLst>
            <a:ext uri="{FF2B5EF4-FFF2-40B4-BE49-F238E27FC236}">
              <a16:creationId xmlns:a16="http://schemas.microsoft.com/office/drawing/2014/main" id="{A8D1D3E4-C89B-48C9-9267-2E7ECD9EB7A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98" name="CuadroTexto 183">
          <a:extLst>
            <a:ext uri="{FF2B5EF4-FFF2-40B4-BE49-F238E27FC236}">
              <a16:creationId xmlns:a16="http://schemas.microsoft.com/office/drawing/2014/main" id="{E0B79CC0-4AB7-49C9-BA64-48E026B2879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1999" name="CuadroTexto 185">
          <a:extLst>
            <a:ext uri="{FF2B5EF4-FFF2-40B4-BE49-F238E27FC236}">
              <a16:creationId xmlns:a16="http://schemas.microsoft.com/office/drawing/2014/main" id="{1FE965CF-6D32-482B-AAC2-AF60C332DD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0" name="CuadroTexto 186">
          <a:extLst>
            <a:ext uri="{FF2B5EF4-FFF2-40B4-BE49-F238E27FC236}">
              <a16:creationId xmlns:a16="http://schemas.microsoft.com/office/drawing/2014/main" id="{40733A6A-B690-4DF1-8F4C-17A20B8DA0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1" name="CuadroTexto 187">
          <a:extLst>
            <a:ext uri="{FF2B5EF4-FFF2-40B4-BE49-F238E27FC236}">
              <a16:creationId xmlns:a16="http://schemas.microsoft.com/office/drawing/2014/main" id="{F543EA42-2DE1-4D6D-834F-3AD6CE8BF1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2" name="CuadroTexto 188">
          <a:extLst>
            <a:ext uri="{FF2B5EF4-FFF2-40B4-BE49-F238E27FC236}">
              <a16:creationId xmlns:a16="http://schemas.microsoft.com/office/drawing/2014/main" id="{92BE85E9-1422-4C59-BAC1-BA44C31652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3" name="CuadroTexto 189">
          <a:extLst>
            <a:ext uri="{FF2B5EF4-FFF2-40B4-BE49-F238E27FC236}">
              <a16:creationId xmlns:a16="http://schemas.microsoft.com/office/drawing/2014/main" id="{23ACAF95-2596-4BB6-9E4C-06B34DC966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4" name="CuadroTexto 190">
          <a:extLst>
            <a:ext uri="{FF2B5EF4-FFF2-40B4-BE49-F238E27FC236}">
              <a16:creationId xmlns:a16="http://schemas.microsoft.com/office/drawing/2014/main" id="{66AF0AB7-E005-464D-8EBE-CE2BA66FB8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5" name="CuadroTexto 192">
          <a:extLst>
            <a:ext uri="{FF2B5EF4-FFF2-40B4-BE49-F238E27FC236}">
              <a16:creationId xmlns:a16="http://schemas.microsoft.com/office/drawing/2014/main" id="{796F55E5-2250-4AFB-829C-9ED03CFC60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6" name="CuadroTexto 193">
          <a:extLst>
            <a:ext uri="{FF2B5EF4-FFF2-40B4-BE49-F238E27FC236}">
              <a16:creationId xmlns:a16="http://schemas.microsoft.com/office/drawing/2014/main" id="{2964E3A7-C0E3-4D23-BF62-539651F9683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7" name="CuadroTexto 194">
          <a:extLst>
            <a:ext uri="{FF2B5EF4-FFF2-40B4-BE49-F238E27FC236}">
              <a16:creationId xmlns:a16="http://schemas.microsoft.com/office/drawing/2014/main" id="{FE03BF61-2A38-4AE4-B47A-5249658C2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8" name="CuadroTexto 196">
          <a:extLst>
            <a:ext uri="{FF2B5EF4-FFF2-40B4-BE49-F238E27FC236}">
              <a16:creationId xmlns:a16="http://schemas.microsoft.com/office/drawing/2014/main" id="{047FC48F-79D0-446D-91DE-2A94437FAB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09" name="CuadroTexto 197">
          <a:extLst>
            <a:ext uri="{FF2B5EF4-FFF2-40B4-BE49-F238E27FC236}">
              <a16:creationId xmlns:a16="http://schemas.microsoft.com/office/drawing/2014/main" id="{0DDBD4A8-CE5A-4043-B625-DB9A9F1102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0" name="CuadroTexto 198">
          <a:extLst>
            <a:ext uri="{FF2B5EF4-FFF2-40B4-BE49-F238E27FC236}">
              <a16:creationId xmlns:a16="http://schemas.microsoft.com/office/drawing/2014/main" id="{46941121-8243-4583-92C0-D6503B47F0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1" name="CuadroTexto 199">
          <a:extLst>
            <a:ext uri="{FF2B5EF4-FFF2-40B4-BE49-F238E27FC236}">
              <a16:creationId xmlns:a16="http://schemas.microsoft.com/office/drawing/2014/main" id="{6115F736-FB6B-4E50-BD59-E29BE3654A3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2" name="CuadroTexto 200">
          <a:extLst>
            <a:ext uri="{FF2B5EF4-FFF2-40B4-BE49-F238E27FC236}">
              <a16:creationId xmlns:a16="http://schemas.microsoft.com/office/drawing/2014/main" id="{E5143741-EA9F-4F87-B619-C0296D73289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3" name="CuadroTexto 201">
          <a:extLst>
            <a:ext uri="{FF2B5EF4-FFF2-40B4-BE49-F238E27FC236}">
              <a16:creationId xmlns:a16="http://schemas.microsoft.com/office/drawing/2014/main" id="{F43711CC-1BC1-4108-B125-3ABB2A9ECD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4" name="CuadroTexto 203">
          <a:extLst>
            <a:ext uri="{FF2B5EF4-FFF2-40B4-BE49-F238E27FC236}">
              <a16:creationId xmlns:a16="http://schemas.microsoft.com/office/drawing/2014/main" id="{7D04031E-422E-425F-870D-2EEE3FE5CA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5" name="CuadroTexto 204">
          <a:extLst>
            <a:ext uri="{FF2B5EF4-FFF2-40B4-BE49-F238E27FC236}">
              <a16:creationId xmlns:a16="http://schemas.microsoft.com/office/drawing/2014/main" id="{7140F983-A439-4106-9E65-9FF8E2857F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6" name="CuadroTexto 205">
          <a:extLst>
            <a:ext uri="{FF2B5EF4-FFF2-40B4-BE49-F238E27FC236}">
              <a16:creationId xmlns:a16="http://schemas.microsoft.com/office/drawing/2014/main" id="{D97BB53C-DB4B-4354-AF6D-B873FC2506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7" name="CuadroTexto 206">
          <a:extLst>
            <a:ext uri="{FF2B5EF4-FFF2-40B4-BE49-F238E27FC236}">
              <a16:creationId xmlns:a16="http://schemas.microsoft.com/office/drawing/2014/main" id="{F3A927DD-2E3D-4B4F-A63E-998F36A95E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8" name="CuadroTexto 207">
          <a:extLst>
            <a:ext uri="{FF2B5EF4-FFF2-40B4-BE49-F238E27FC236}">
              <a16:creationId xmlns:a16="http://schemas.microsoft.com/office/drawing/2014/main" id="{39C22CA1-F90F-48ED-8A6B-1C3E72A914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19" name="CuadroTexto 208">
          <a:extLst>
            <a:ext uri="{FF2B5EF4-FFF2-40B4-BE49-F238E27FC236}">
              <a16:creationId xmlns:a16="http://schemas.microsoft.com/office/drawing/2014/main" id="{E642736F-9B03-4A58-A4EE-5F381A5C71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20" name="CuadroTexto 210">
          <a:extLst>
            <a:ext uri="{FF2B5EF4-FFF2-40B4-BE49-F238E27FC236}">
              <a16:creationId xmlns:a16="http://schemas.microsoft.com/office/drawing/2014/main" id="{D97DE016-0255-4757-9DD2-F7CC906956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21" name="CuadroTexto 211">
          <a:extLst>
            <a:ext uri="{FF2B5EF4-FFF2-40B4-BE49-F238E27FC236}">
              <a16:creationId xmlns:a16="http://schemas.microsoft.com/office/drawing/2014/main" id="{DD1E2AAB-4F30-4F32-90AB-7E89F59F7D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22" name="CuadroTexto 212">
          <a:extLst>
            <a:ext uri="{FF2B5EF4-FFF2-40B4-BE49-F238E27FC236}">
              <a16:creationId xmlns:a16="http://schemas.microsoft.com/office/drawing/2014/main" id="{75D38614-F77F-4CC7-AED5-2B90927F50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023" name="CuadroTexto 213">
          <a:extLst>
            <a:ext uri="{FF2B5EF4-FFF2-40B4-BE49-F238E27FC236}">
              <a16:creationId xmlns:a16="http://schemas.microsoft.com/office/drawing/2014/main" id="{972F6679-8C89-4952-8FE5-084C6A5F358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024" name="CuadroTexto 214">
          <a:extLst>
            <a:ext uri="{FF2B5EF4-FFF2-40B4-BE49-F238E27FC236}">
              <a16:creationId xmlns:a16="http://schemas.microsoft.com/office/drawing/2014/main" id="{C0E53BAB-AA4F-406D-B6C7-79AC359EFF9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025" name="CuadroTexto 215">
          <a:extLst>
            <a:ext uri="{FF2B5EF4-FFF2-40B4-BE49-F238E27FC236}">
              <a16:creationId xmlns:a16="http://schemas.microsoft.com/office/drawing/2014/main" id="{1D0E19D8-3178-4E4A-8B87-F052D8E1405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026" name="CuadroTexto 44">
          <a:extLst>
            <a:ext uri="{FF2B5EF4-FFF2-40B4-BE49-F238E27FC236}">
              <a16:creationId xmlns:a16="http://schemas.microsoft.com/office/drawing/2014/main" id="{38955DAC-7CE4-4A27-A9AB-5B14207D6D7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027" name="CuadroTexto 53">
          <a:extLst>
            <a:ext uri="{FF2B5EF4-FFF2-40B4-BE49-F238E27FC236}">
              <a16:creationId xmlns:a16="http://schemas.microsoft.com/office/drawing/2014/main" id="{CADA012E-A4DA-404F-90B4-127BDA862C2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028" name="CuadroTexto 60">
          <a:extLst>
            <a:ext uri="{FF2B5EF4-FFF2-40B4-BE49-F238E27FC236}">
              <a16:creationId xmlns:a16="http://schemas.microsoft.com/office/drawing/2014/main" id="{08485109-7F28-409D-A4A1-33A84D53323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029" name="CuadroTexto 64">
          <a:extLst>
            <a:ext uri="{FF2B5EF4-FFF2-40B4-BE49-F238E27FC236}">
              <a16:creationId xmlns:a16="http://schemas.microsoft.com/office/drawing/2014/main" id="{5BC62D53-0183-49FC-A325-88F64E024D6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030" name="CuadroTexto 71">
          <a:extLst>
            <a:ext uri="{FF2B5EF4-FFF2-40B4-BE49-F238E27FC236}">
              <a16:creationId xmlns:a16="http://schemas.microsoft.com/office/drawing/2014/main" id="{1171A15E-0A48-4197-92C3-66C4A5CA838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031" name="CuadroTexto 78">
          <a:extLst>
            <a:ext uri="{FF2B5EF4-FFF2-40B4-BE49-F238E27FC236}">
              <a16:creationId xmlns:a16="http://schemas.microsoft.com/office/drawing/2014/main" id="{EFB32EE9-35B4-4296-8663-ED033CCA16C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32" name="CuadroTexto 176">
          <a:extLst>
            <a:ext uri="{FF2B5EF4-FFF2-40B4-BE49-F238E27FC236}">
              <a16:creationId xmlns:a16="http://schemas.microsoft.com/office/drawing/2014/main" id="{4CEDC4C8-CE54-41FD-B997-C4E1D7328FB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33" name="CuadroTexto 177">
          <a:extLst>
            <a:ext uri="{FF2B5EF4-FFF2-40B4-BE49-F238E27FC236}">
              <a16:creationId xmlns:a16="http://schemas.microsoft.com/office/drawing/2014/main" id="{82B9A0D5-9F4F-496B-8103-DFC9CF1751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34" name="CuadroTexto 178">
          <a:extLst>
            <a:ext uri="{FF2B5EF4-FFF2-40B4-BE49-F238E27FC236}">
              <a16:creationId xmlns:a16="http://schemas.microsoft.com/office/drawing/2014/main" id="{E67B032B-C572-4D77-A113-6CD29763CDA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35" name="CuadroTexto 181">
          <a:extLst>
            <a:ext uri="{FF2B5EF4-FFF2-40B4-BE49-F238E27FC236}">
              <a16:creationId xmlns:a16="http://schemas.microsoft.com/office/drawing/2014/main" id="{09D1163E-209D-4B23-8E31-5A8AAFFFF5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36" name="CuadroTexto 182">
          <a:extLst>
            <a:ext uri="{FF2B5EF4-FFF2-40B4-BE49-F238E27FC236}">
              <a16:creationId xmlns:a16="http://schemas.microsoft.com/office/drawing/2014/main" id="{6B82DD40-16E3-4DD2-AC23-4E81B33624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37" name="CuadroTexto 183">
          <a:extLst>
            <a:ext uri="{FF2B5EF4-FFF2-40B4-BE49-F238E27FC236}">
              <a16:creationId xmlns:a16="http://schemas.microsoft.com/office/drawing/2014/main" id="{5EA238EF-FB44-4104-9581-6251A8533B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38" name="CuadroTexto 185">
          <a:extLst>
            <a:ext uri="{FF2B5EF4-FFF2-40B4-BE49-F238E27FC236}">
              <a16:creationId xmlns:a16="http://schemas.microsoft.com/office/drawing/2014/main" id="{AFC32739-57A7-4C66-94A6-798B51B3EE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39" name="CuadroTexto 186">
          <a:extLst>
            <a:ext uri="{FF2B5EF4-FFF2-40B4-BE49-F238E27FC236}">
              <a16:creationId xmlns:a16="http://schemas.microsoft.com/office/drawing/2014/main" id="{2D478DDA-4509-4AE0-912C-B78F188183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0" name="CuadroTexto 187">
          <a:extLst>
            <a:ext uri="{FF2B5EF4-FFF2-40B4-BE49-F238E27FC236}">
              <a16:creationId xmlns:a16="http://schemas.microsoft.com/office/drawing/2014/main" id="{85F555C4-E685-4B41-8D69-17127BE32A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1" name="CuadroTexto 188">
          <a:extLst>
            <a:ext uri="{FF2B5EF4-FFF2-40B4-BE49-F238E27FC236}">
              <a16:creationId xmlns:a16="http://schemas.microsoft.com/office/drawing/2014/main" id="{061788C4-DC35-48F8-B158-D55F7129EA7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2" name="CuadroTexto 189">
          <a:extLst>
            <a:ext uri="{FF2B5EF4-FFF2-40B4-BE49-F238E27FC236}">
              <a16:creationId xmlns:a16="http://schemas.microsoft.com/office/drawing/2014/main" id="{797B7F8D-4CBF-4D6E-99E0-D58EEC9BE7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3" name="CuadroTexto 190">
          <a:extLst>
            <a:ext uri="{FF2B5EF4-FFF2-40B4-BE49-F238E27FC236}">
              <a16:creationId xmlns:a16="http://schemas.microsoft.com/office/drawing/2014/main" id="{74B9B606-449C-4827-9862-2438B601F6E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4" name="CuadroTexto 192">
          <a:extLst>
            <a:ext uri="{FF2B5EF4-FFF2-40B4-BE49-F238E27FC236}">
              <a16:creationId xmlns:a16="http://schemas.microsoft.com/office/drawing/2014/main" id="{D9AFABA8-CD84-49A0-BFAF-622ADB7F0F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5" name="CuadroTexto 193">
          <a:extLst>
            <a:ext uri="{FF2B5EF4-FFF2-40B4-BE49-F238E27FC236}">
              <a16:creationId xmlns:a16="http://schemas.microsoft.com/office/drawing/2014/main" id="{06E4D1B3-60E0-4CD5-B0BE-644506639C5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6" name="CuadroTexto 194">
          <a:extLst>
            <a:ext uri="{FF2B5EF4-FFF2-40B4-BE49-F238E27FC236}">
              <a16:creationId xmlns:a16="http://schemas.microsoft.com/office/drawing/2014/main" id="{E001E9DD-3D08-49E4-9C3B-9C9F9D2560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7" name="CuadroTexto 196">
          <a:extLst>
            <a:ext uri="{FF2B5EF4-FFF2-40B4-BE49-F238E27FC236}">
              <a16:creationId xmlns:a16="http://schemas.microsoft.com/office/drawing/2014/main" id="{FF5A4C68-C45D-48FF-B840-FC98AA7366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8" name="CuadroTexto 197">
          <a:extLst>
            <a:ext uri="{FF2B5EF4-FFF2-40B4-BE49-F238E27FC236}">
              <a16:creationId xmlns:a16="http://schemas.microsoft.com/office/drawing/2014/main" id="{00D72256-189A-4764-8BE5-59A40E13A1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49" name="CuadroTexto 198">
          <a:extLst>
            <a:ext uri="{FF2B5EF4-FFF2-40B4-BE49-F238E27FC236}">
              <a16:creationId xmlns:a16="http://schemas.microsoft.com/office/drawing/2014/main" id="{8A94D1AA-0113-4989-B4A0-365541534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0" name="CuadroTexto 199">
          <a:extLst>
            <a:ext uri="{FF2B5EF4-FFF2-40B4-BE49-F238E27FC236}">
              <a16:creationId xmlns:a16="http://schemas.microsoft.com/office/drawing/2014/main" id="{08C40FD2-9976-401A-A102-B8A07BB429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1" name="CuadroTexto 200">
          <a:extLst>
            <a:ext uri="{FF2B5EF4-FFF2-40B4-BE49-F238E27FC236}">
              <a16:creationId xmlns:a16="http://schemas.microsoft.com/office/drawing/2014/main" id="{72D40675-F896-4C24-A88C-40C4F82D5E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2" name="CuadroTexto 201">
          <a:extLst>
            <a:ext uri="{FF2B5EF4-FFF2-40B4-BE49-F238E27FC236}">
              <a16:creationId xmlns:a16="http://schemas.microsoft.com/office/drawing/2014/main" id="{03A864AD-755F-492A-911F-06AC8E8DA5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3" name="CuadroTexto 203">
          <a:extLst>
            <a:ext uri="{FF2B5EF4-FFF2-40B4-BE49-F238E27FC236}">
              <a16:creationId xmlns:a16="http://schemas.microsoft.com/office/drawing/2014/main" id="{B0B32037-ECF1-4142-AE32-ADB31C2620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4" name="CuadroTexto 204">
          <a:extLst>
            <a:ext uri="{FF2B5EF4-FFF2-40B4-BE49-F238E27FC236}">
              <a16:creationId xmlns:a16="http://schemas.microsoft.com/office/drawing/2014/main" id="{FCA6560C-981A-41CF-B044-AC954B9962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5" name="CuadroTexto 205">
          <a:extLst>
            <a:ext uri="{FF2B5EF4-FFF2-40B4-BE49-F238E27FC236}">
              <a16:creationId xmlns:a16="http://schemas.microsoft.com/office/drawing/2014/main" id="{E1ABDF70-D9C1-4F4E-92AE-E665EEAE95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6" name="CuadroTexto 206">
          <a:extLst>
            <a:ext uri="{FF2B5EF4-FFF2-40B4-BE49-F238E27FC236}">
              <a16:creationId xmlns:a16="http://schemas.microsoft.com/office/drawing/2014/main" id="{08327ADD-DC40-4A20-A192-F8802C8463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7" name="CuadroTexto 207">
          <a:extLst>
            <a:ext uri="{FF2B5EF4-FFF2-40B4-BE49-F238E27FC236}">
              <a16:creationId xmlns:a16="http://schemas.microsoft.com/office/drawing/2014/main" id="{C64AC076-668C-4FD8-AF82-15ACA758AC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8" name="CuadroTexto 208">
          <a:extLst>
            <a:ext uri="{FF2B5EF4-FFF2-40B4-BE49-F238E27FC236}">
              <a16:creationId xmlns:a16="http://schemas.microsoft.com/office/drawing/2014/main" id="{E56BC7CA-6E9F-4126-88AA-B98DC1226F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59" name="CuadroTexto 210">
          <a:extLst>
            <a:ext uri="{FF2B5EF4-FFF2-40B4-BE49-F238E27FC236}">
              <a16:creationId xmlns:a16="http://schemas.microsoft.com/office/drawing/2014/main" id="{C22E4806-4238-4B5B-A2C0-9F25031444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60" name="CuadroTexto 211">
          <a:extLst>
            <a:ext uri="{FF2B5EF4-FFF2-40B4-BE49-F238E27FC236}">
              <a16:creationId xmlns:a16="http://schemas.microsoft.com/office/drawing/2014/main" id="{CD431E72-F969-455E-8AFB-A1BCDFCCEE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61" name="CuadroTexto 212">
          <a:extLst>
            <a:ext uri="{FF2B5EF4-FFF2-40B4-BE49-F238E27FC236}">
              <a16:creationId xmlns:a16="http://schemas.microsoft.com/office/drawing/2014/main" id="{B9424B82-FDCE-412C-BE22-7649012EAF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062" name="CuadroTexto 213">
          <a:extLst>
            <a:ext uri="{FF2B5EF4-FFF2-40B4-BE49-F238E27FC236}">
              <a16:creationId xmlns:a16="http://schemas.microsoft.com/office/drawing/2014/main" id="{E5F191B9-E8A1-42DB-9968-8FC193DEDE2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063" name="CuadroTexto 214">
          <a:extLst>
            <a:ext uri="{FF2B5EF4-FFF2-40B4-BE49-F238E27FC236}">
              <a16:creationId xmlns:a16="http://schemas.microsoft.com/office/drawing/2014/main" id="{92E13824-D5AA-4A72-8CEA-784309B980B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064" name="CuadroTexto 215">
          <a:extLst>
            <a:ext uri="{FF2B5EF4-FFF2-40B4-BE49-F238E27FC236}">
              <a16:creationId xmlns:a16="http://schemas.microsoft.com/office/drawing/2014/main" id="{0B863816-2F1A-4A71-9826-C6D1D4A9490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065" name="CuadroTexto 44">
          <a:extLst>
            <a:ext uri="{FF2B5EF4-FFF2-40B4-BE49-F238E27FC236}">
              <a16:creationId xmlns:a16="http://schemas.microsoft.com/office/drawing/2014/main" id="{CF1B923C-5833-40C2-838F-2FFDA259D16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066" name="CuadroTexto 53">
          <a:extLst>
            <a:ext uri="{FF2B5EF4-FFF2-40B4-BE49-F238E27FC236}">
              <a16:creationId xmlns:a16="http://schemas.microsoft.com/office/drawing/2014/main" id="{DCFB958D-9D4B-4EB6-8F89-9D2E35BC6E6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067" name="CuadroTexto 60">
          <a:extLst>
            <a:ext uri="{FF2B5EF4-FFF2-40B4-BE49-F238E27FC236}">
              <a16:creationId xmlns:a16="http://schemas.microsoft.com/office/drawing/2014/main" id="{13B6FCF8-D29A-4A55-8150-679651FB26D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068" name="CuadroTexto 64">
          <a:extLst>
            <a:ext uri="{FF2B5EF4-FFF2-40B4-BE49-F238E27FC236}">
              <a16:creationId xmlns:a16="http://schemas.microsoft.com/office/drawing/2014/main" id="{EE06FA02-2C33-41E0-B2C6-23072AD222A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069" name="CuadroTexto 71">
          <a:extLst>
            <a:ext uri="{FF2B5EF4-FFF2-40B4-BE49-F238E27FC236}">
              <a16:creationId xmlns:a16="http://schemas.microsoft.com/office/drawing/2014/main" id="{FE7DEF3D-5960-4EEF-9A99-692FC62A028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070" name="CuadroTexto 78">
          <a:extLst>
            <a:ext uri="{FF2B5EF4-FFF2-40B4-BE49-F238E27FC236}">
              <a16:creationId xmlns:a16="http://schemas.microsoft.com/office/drawing/2014/main" id="{7C53D828-48B0-4785-B48B-D7B608EECD5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1" name="CuadroTexto 176">
          <a:extLst>
            <a:ext uri="{FF2B5EF4-FFF2-40B4-BE49-F238E27FC236}">
              <a16:creationId xmlns:a16="http://schemas.microsoft.com/office/drawing/2014/main" id="{5F57AFE8-8AE0-4E2C-AF60-5F032323707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2" name="CuadroTexto 177">
          <a:extLst>
            <a:ext uri="{FF2B5EF4-FFF2-40B4-BE49-F238E27FC236}">
              <a16:creationId xmlns:a16="http://schemas.microsoft.com/office/drawing/2014/main" id="{02E4AC01-3DF9-4280-A1E9-F14F8F996D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3" name="CuadroTexto 178">
          <a:extLst>
            <a:ext uri="{FF2B5EF4-FFF2-40B4-BE49-F238E27FC236}">
              <a16:creationId xmlns:a16="http://schemas.microsoft.com/office/drawing/2014/main" id="{855A96B8-037F-4821-8A8A-CF980E9B3F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4" name="CuadroTexto 181">
          <a:extLst>
            <a:ext uri="{FF2B5EF4-FFF2-40B4-BE49-F238E27FC236}">
              <a16:creationId xmlns:a16="http://schemas.microsoft.com/office/drawing/2014/main" id="{2C35D661-29A5-4D4A-A1C3-49DFBFE6F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5" name="CuadroTexto 182">
          <a:extLst>
            <a:ext uri="{FF2B5EF4-FFF2-40B4-BE49-F238E27FC236}">
              <a16:creationId xmlns:a16="http://schemas.microsoft.com/office/drawing/2014/main" id="{35DCC74D-33B9-4804-937D-FC2A371F64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6" name="CuadroTexto 183">
          <a:extLst>
            <a:ext uri="{FF2B5EF4-FFF2-40B4-BE49-F238E27FC236}">
              <a16:creationId xmlns:a16="http://schemas.microsoft.com/office/drawing/2014/main" id="{44D1004D-A907-4360-A692-7AF3BC9971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7" name="CuadroTexto 185">
          <a:extLst>
            <a:ext uri="{FF2B5EF4-FFF2-40B4-BE49-F238E27FC236}">
              <a16:creationId xmlns:a16="http://schemas.microsoft.com/office/drawing/2014/main" id="{6175C72B-F1EC-4B21-A85A-6CFC304570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8" name="CuadroTexto 186">
          <a:extLst>
            <a:ext uri="{FF2B5EF4-FFF2-40B4-BE49-F238E27FC236}">
              <a16:creationId xmlns:a16="http://schemas.microsoft.com/office/drawing/2014/main" id="{D712374B-C100-41BB-87E0-01473D986C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79" name="CuadroTexto 187">
          <a:extLst>
            <a:ext uri="{FF2B5EF4-FFF2-40B4-BE49-F238E27FC236}">
              <a16:creationId xmlns:a16="http://schemas.microsoft.com/office/drawing/2014/main" id="{63BCE9DF-6E22-4DAD-A93E-FCF19E352B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0" name="CuadroTexto 188">
          <a:extLst>
            <a:ext uri="{FF2B5EF4-FFF2-40B4-BE49-F238E27FC236}">
              <a16:creationId xmlns:a16="http://schemas.microsoft.com/office/drawing/2014/main" id="{5987FFE6-66C0-48B8-BFF0-45C6D156189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1" name="CuadroTexto 189">
          <a:extLst>
            <a:ext uri="{FF2B5EF4-FFF2-40B4-BE49-F238E27FC236}">
              <a16:creationId xmlns:a16="http://schemas.microsoft.com/office/drawing/2014/main" id="{C8CB5945-B340-41FC-A72E-DCD14FC821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2" name="CuadroTexto 190">
          <a:extLst>
            <a:ext uri="{FF2B5EF4-FFF2-40B4-BE49-F238E27FC236}">
              <a16:creationId xmlns:a16="http://schemas.microsoft.com/office/drawing/2014/main" id="{F5547307-4926-4B08-8F71-C4A3C48CB1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3" name="CuadroTexto 192">
          <a:extLst>
            <a:ext uri="{FF2B5EF4-FFF2-40B4-BE49-F238E27FC236}">
              <a16:creationId xmlns:a16="http://schemas.microsoft.com/office/drawing/2014/main" id="{7C49FE0C-81B0-47E7-BC41-5FF4468F9B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4" name="CuadroTexto 193">
          <a:extLst>
            <a:ext uri="{FF2B5EF4-FFF2-40B4-BE49-F238E27FC236}">
              <a16:creationId xmlns:a16="http://schemas.microsoft.com/office/drawing/2014/main" id="{40D6833A-3882-409E-B425-5377625ADB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5" name="CuadroTexto 194">
          <a:extLst>
            <a:ext uri="{FF2B5EF4-FFF2-40B4-BE49-F238E27FC236}">
              <a16:creationId xmlns:a16="http://schemas.microsoft.com/office/drawing/2014/main" id="{534F2511-FFB7-440A-B565-4C81E476F6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6" name="CuadroTexto 196">
          <a:extLst>
            <a:ext uri="{FF2B5EF4-FFF2-40B4-BE49-F238E27FC236}">
              <a16:creationId xmlns:a16="http://schemas.microsoft.com/office/drawing/2014/main" id="{7F7CD46F-81C6-4403-A4C9-540BE17AFD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7" name="CuadroTexto 197">
          <a:extLst>
            <a:ext uri="{FF2B5EF4-FFF2-40B4-BE49-F238E27FC236}">
              <a16:creationId xmlns:a16="http://schemas.microsoft.com/office/drawing/2014/main" id="{BF8EB1CA-7EB1-4859-9AD5-BD454E45BA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8" name="CuadroTexto 198">
          <a:extLst>
            <a:ext uri="{FF2B5EF4-FFF2-40B4-BE49-F238E27FC236}">
              <a16:creationId xmlns:a16="http://schemas.microsoft.com/office/drawing/2014/main" id="{7BA545B7-E51F-468E-B78E-F07A9BCF9E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89" name="CuadroTexto 199">
          <a:extLst>
            <a:ext uri="{FF2B5EF4-FFF2-40B4-BE49-F238E27FC236}">
              <a16:creationId xmlns:a16="http://schemas.microsoft.com/office/drawing/2014/main" id="{94EC32B9-C725-460A-AE38-7A85D2546C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0" name="CuadroTexto 200">
          <a:extLst>
            <a:ext uri="{FF2B5EF4-FFF2-40B4-BE49-F238E27FC236}">
              <a16:creationId xmlns:a16="http://schemas.microsoft.com/office/drawing/2014/main" id="{B3F452FF-EE3A-491D-87A3-750FED6787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1" name="CuadroTexto 201">
          <a:extLst>
            <a:ext uri="{FF2B5EF4-FFF2-40B4-BE49-F238E27FC236}">
              <a16:creationId xmlns:a16="http://schemas.microsoft.com/office/drawing/2014/main" id="{99259842-6EA0-4F8F-BEC5-A0B57DFB62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2" name="CuadroTexto 203">
          <a:extLst>
            <a:ext uri="{FF2B5EF4-FFF2-40B4-BE49-F238E27FC236}">
              <a16:creationId xmlns:a16="http://schemas.microsoft.com/office/drawing/2014/main" id="{9ACAC97C-4555-4053-BBBC-3458AB25C6A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3" name="CuadroTexto 204">
          <a:extLst>
            <a:ext uri="{FF2B5EF4-FFF2-40B4-BE49-F238E27FC236}">
              <a16:creationId xmlns:a16="http://schemas.microsoft.com/office/drawing/2014/main" id="{8B1AC8AA-B8BD-4389-9C56-47953B8CA4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4" name="CuadroTexto 205">
          <a:extLst>
            <a:ext uri="{FF2B5EF4-FFF2-40B4-BE49-F238E27FC236}">
              <a16:creationId xmlns:a16="http://schemas.microsoft.com/office/drawing/2014/main" id="{116AB29E-975A-4E5A-8E40-FC67A2D273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5" name="CuadroTexto 206">
          <a:extLst>
            <a:ext uri="{FF2B5EF4-FFF2-40B4-BE49-F238E27FC236}">
              <a16:creationId xmlns:a16="http://schemas.microsoft.com/office/drawing/2014/main" id="{3D030C17-F4F6-4DD0-8B07-1460764701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6" name="CuadroTexto 207">
          <a:extLst>
            <a:ext uri="{FF2B5EF4-FFF2-40B4-BE49-F238E27FC236}">
              <a16:creationId xmlns:a16="http://schemas.microsoft.com/office/drawing/2014/main" id="{F7569FCB-DC81-4A18-9736-78CE279F8E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7" name="CuadroTexto 208">
          <a:extLst>
            <a:ext uri="{FF2B5EF4-FFF2-40B4-BE49-F238E27FC236}">
              <a16:creationId xmlns:a16="http://schemas.microsoft.com/office/drawing/2014/main" id="{F3A1CEF1-7ACD-4928-B144-966E639D53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8" name="CuadroTexto 210">
          <a:extLst>
            <a:ext uri="{FF2B5EF4-FFF2-40B4-BE49-F238E27FC236}">
              <a16:creationId xmlns:a16="http://schemas.microsoft.com/office/drawing/2014/main" id="{DB756A0E-CAC0-4036-8124-97B6B91E7E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099" name="CuadroTexto 211">
          <a:extLst>
            <a:ext uri="{FF2B5EF4-FFF2-40B4-BE49-F238E27FC236}">
              <a16:creationId xmlns:a16="http://schemas.microsoft.com/office/drawing/2014/main" id="{97D5A106-79E9-4ED2-8A62-5D6F5071A6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00" name="CuadroTexto 212">
          <a:extLst>
            <a:ext uri="{FF2B5EF4-FFF2-40B4-BE49-F238E27FC236}">
              <a16:creationId xmlns:a16="http://schemas.microsoft.com/office/drawing/2014/main" id="{9E68C4A6-2692-4E74-B190-C17D3AC7D7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01" name="CuadroTexto 213">
          <a:extLst>
            <a:ext uri="{FF2B5EF4-FFF2-40B4-BE49-F238E27FC236}">
              <a16:creationId xmlns:a16="http://schemas.microsoft.com/office/drawing/2014/main" id="{B54760A9-D4BE-4D3D-9CB5-1186D5761A6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02" name="CuadroTexto 214">
          <a:extLst>
            <a:ext uri="{FF2B5EF4-FFF2-40B4-BE49-F238E27FC236}">
              <a16:creationId xmlns:a16="http://schemas.microsoft.com/office/drawing/2014/main" id="{5AD8A12D-7C3B-469F-9AC9-5E13A36DDFF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03" name="CuadroTexto 215">
          <a:extLst>
            <a:ext uri="{FF2B5EF4-FFF2-40B4-BE49-F238E27FC236}">
              <a16:creationId xmlns:a16="http://schemas.microsoft.com/office/drawing/2014/main" id="{CC5E1C0C-3450-4909-B9FD-1B299986BA2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04" name="CuadroTexto 44">
          <a:extLst>
            <a:ext uri="{FF2B5EF4-FFF2-40B4-BE49-F238E27FC236}">
              <a16:creationId xmlns:a16="http://schemas.microsoft.com/office/drawing/2014/main" id="{91FB1569-473C-41C7-B455-D4C7D9D4479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05" name="CuadroTexto 53">
          <a:extLst>
            <a:ext uri="{FF2B5EF4-FFF2-40B4-BE49-F238E27FC236}">
              <a16:creationId xmlns:a16="http://schemas.microsoft.com/office/drawing/2014/main" id="{5239CA72-14B0-4724-BE14-57FDB0EB523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06" name="CuadroTexto 60">
          <a:extLst>
            <a:ext uri="{FF2B5EF4-FFF2-40B4-BE49-F238E27FC236}">
              <a16:creationId xmlns:a16="http://schemas.microsoft.com/office/drawing/2014/main" id="{C9ECC43F-6387-4007-AA8A-694AF44A539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07" name="CuadroTexto 64">
          <a:extLst>
            <a:ext uri="{FF2B5EF4-FFF2-40B4-BE49-F238E27FC236}">
              <a16:creationId xmlns:a16="http://schemas.microsoft.com/office/drawing/2014/main" id="{11E02E60-5ADD-42E5-B6BB-B5A859BEC0C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08" name="CuadroTexto 71">
          <a:extLst>
            <a:ext uri="{FF2B5EF4-FFF2-40B4-BE49-F238E27FC236}">
              <a16:creationId xmlns:a16="http://schemas.microsoft.com/office/drawing/2014/main" id="{5BFAEFF4-E54B-47A2-8541-0E3BE584A48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09" name="CuadroTexto 78">
          <a:extLst>
            <a:ext uri="{FF2B5EF4-FFF2-40B4-BE49-F238E27FC236}">
              <a16:creationId xmlns:a16="http://schemas.microsoft.com/office/drawing/2014/main" id="{68CD041D-9779-42BF-A485-C52618AD4A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0" name="CuadroTexto 176">
          <a:extLst>
            <a:ext uri="{FF2B5EF4-FFF2-40B4-BE49-F238E27FC236}">
              <a16:creationId xmlns:a16="http://schemas.microsoft.com/office/drawing/2014/main" id="{7259BCB7-C5CB-41F6-8A68-509FEC5F17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1" name="CuadroTexto 177">
          <a:extLst>
            <a:ext uri="{FF2B5EF4-FFF2-40B4-BE49-F238E27FC236}">
              <a16:creationId xmlns:a16="http://schemas.microsoft.com/office/drawing/2014/main" id="{A945CADA-E3F9-4A98-9FDB-8C24F8E2C6B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2" name="CuadroTexto 178">
          <a:extLst>
            <a:ext uri="{FF2B5EF4-FFF2-40B4-BE49-F238E27FC236}">
              <a16:creationId xmlns:a16="http://schemas.microsoft.com/office/drawing/2014/main" id="{F369B592-66BA-4830-86C4-54EE1BBCBC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3" name="CuadroTexto 181">
          <a:extLst>
            <a:ext uri="{FF2B5EF4-FFF2-40B4-BE49-F238E27FC236}">
              <a16:creationId xmlns:a16="http://schemas.microsoft.com/office/drawing/2014/main" id="{4601AECE-3CFA-45EC-A820-9C0683631A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4" name="CuadroTexto 182">
          <a:extLst>
            <a:ext uri="{FF2B5EF4-FFF2-40B4-BE49-F238E27FC236}">
              <a16:creationId xmlns:a16="http://schemas.microsoft.com/office/drawing/2014/main" id="{F100F22A-41FD-4853-BD3D-53C7BB581F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5" name="CuadroTexto 183">
          <a:extLst>
            <a:ext uri="{FF2B5EF4-FFF2-40B4-BE49-F238E27FC236}">
              <a16:creationId xmlns:a16="http://schemas.microsoft.com/office/drawing/2014/main" id="{767F7B67-6FAC-4D7B-91B9-C49FA81ABD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6" name="CuadroTexto 185">
          <a:extLst>
            <a:ext uri="{FF2B5EF4-FFF2-40B4-BE49-F238E27FC236}">
              <a16:creationId xmlns:a16="http://schemas.microsoft.com/office/drawing/2014/main" id="{D788D602-03E5-4FFF-B4FF-4C09D31D2E0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7" name="CuadroTexto 186">
          <a:extLst>
            <a:ext uri="{FF2B5EF4-FFF2-40B4-BE49-F238E27FC236}">
              <a16:creationId xmlns:a16="http://schemas.microsoft.com/office/drawing/2014/main" id="{433CA3DC-7D48-45F5-AAC7-9D547130C0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8" name="CuadroTexto 187">
          <a:extLst>
            <a:ext uri="{FF2B5EF4-FFF2-40B4-BE49-F238E27FC236}">
              <a16:creationId xmlns:a16="http://schemas.microsoft.com/office/drawing/2014/main" id="{95D3EF94-0363-4610-BEC3-0D5378487F1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19" name="CuadroTexto 188">
          <a:extLst>
            <a:ext uri="{FF2B5EF4-FFF2-40B4-BE49-F238E27FC236}">
              <a16:creationId xmlns:a16="http://schemas.microsoft.com/office/drawing/2014/main" id="{3ED8B548-BA20-47C2-8138-9122BDB94D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0" name="CuadroTexto 189">
          <a:extLst>
            <a:ext uri="{FF2B5EF4-FFF2-40B4-BE49-F238E27FC236}">
              <a16:creationId xmlns:a16="http://schemas.microsoft.com/office/drawing/2014/main" id="{45963FE9-FBE9-412E-9AF0-FE04DECC10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1" name="CuadroTexto 190">
          <a:extLst>
            <a:ext uri="{FF2B5EF4-FFF2-40B4-BE49-F238E27FC236}">
              <a16:creationId xmlns:a16="http://schemas.microsoft.com/office/drawing/2014/main" id="{0E027694-A6C8-4559-B950-3195FE47D0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2" name="CuadroTexto 192">
          <a:extLst>
            <a:ext uri="{FF2B5EF4-FFF2-40B4-BE49-F238E27FC236}">
              <a16:creationId xmlns:a16="http://schemas.microsoft.com/office/drawing/2014/main" id="{401DBA71-515D-44A3-9A91-4F8820B136E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3" name="CuadroTexto 193">
          <a:extLst>
            <a:ext uri="{FF2B5EF4-FFF2-40B4-BE49-F238E27FC236}">
              <a16:creationId xmlns:a16="http://schemas.microsoft.com/office/drawing/2014/main" id="{D4E5C473-74FE-445D-8898-F219F3A670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4" name="CuadroTexto 194">
          <a:extLst>
            <a:ext uri="{FF2B5EF4-FFF2-40B4-BE49-F238E27FC236}">
              <a16:creationId xmlns:a16="http://schemas.microsoft.com/office/drawing/2014/main" id="{2C8DD4FC-5AA7-48A4-A10C-5F3D816F6BD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5" name="CuadroTexto 196">
          <a:extLst>
            <a:ext uri="{FF2B5EF4-FFF2-40B4-BE49-F238E27FC236}">
              <a16:creationId xmlns:a16="http://schemas.microsoft.com/office/drawing/2014/main" id="{6D6C671F-C468-4ED3-9B57-DD523A436B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6" name="CuadroTexto 197">
          <a:extLst>
            <a:ext uri="{FF2B5EF4-FFF2-40B4-BE49-F238E27FC236}">
              <a16:creationId xmlns:a16="http://schemas.microsoft.com/office/drawing/2014/main" id="{CF3E0536-8DD6-4239-B441-3622D78328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7" name="CuadroTexto 198">
          <a:extLst>
            <a:ext uri="{FF2B5EF4-FFF2-40B4-BE49-F238E27FC236}">
              <a16:creationId xmlns:a16="http://schemas.microsoft.com/office/drawing/2014/main" id="{6558649D-ADCE-4221-9950-33C7CBF2C5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8" name="CuadroTexto 199">
          <a:extLst>
            <a:ext uri="{FF2B5EF4-FFF2-40B4-BE49-F238E27FC236}">
              <a16:creationId xmlns:a16="http://schemas.microsoft.com/office/drawing/2014/main" id="{239631D2-B171-4E68-BC46-B15DF8C0B9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29" name="CuadroTexto 200">
          <a:extLst>
            <a:ext uri="{FF2B5EF4-FFF2-40B4-BE49-F238E27FC236}">
              <a16:creationId xmlns:a16="http://schemas.microsoft.com/office/drawing/2014/main" id="{137FE139-A951-4123-81ED-E33E65B9C4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0" name="CuadroTexto 201">
          <a:extLst>
            <a:ext uri="{FF2B5EF4-FFF2-40B4-BE49-F238E27FC236}">
              <a16:creationId xmlns:a16="http://schemas.microsoft.com/office/drawing/2014/main" id="{69CC872C-F7CB-4B1A-B11A-A78508331E5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1" name="CuadroTexto 203">
          <a:extLst>
            <a:ext uri="{FF2B5EF4-FFF2-40B4-BE49-F238E27FC236}">
              <a16:creationId xmlns:a16="http://schemas.microsoft.com/office/drawing/2014/main" id="{C947A5D8-4A9F-471F-8E86-67785F2816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2" name="CuadroTexto 204">
          <a:extLst>
            <a:ext uri="{FF2B5EF4-FFF2-40B4-BE49-F238E27FC236}">
              <a16:creationId xmlns:a16="http://schemas.microsoft.com/office/drawing/2014/main" id="{470560C1-99E3-472E-91B2-4579D3EC4D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3" name="CuadroTexto 205">
          <a:extLst>
            <a:ext uri="{FF2B5EF4-FFF2-40B4-BE49-F238E27FC236}">
              <a16:creationId xmlns:a16="http://schemas.microsoft.com/office/drawing/2014/main" id="{DF8FB104-BD2D-4679-940A-697D61C61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4" name="CuadroTexto 206">
          <a:extLst>
            <a:ext uri="{FF2B5EF4-FFF2-40B4-BE49-F238E27FC236}">
              <a16:creationId xmlns:a16="http://schemas.microsoft.com/office/drawing/2014/main" id="{84FF37E9-6D11-44DA-917A-EE41711B4C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5" name="CuadroTexto 207">
          <a:extLst>
            <a:ext uri="{FF2B5EF4-FFF2-40B4-BE49-F238E27FC236}">
              <a16:creationId xmlns:a16="http://schemas.microsoft.com/office/drawing/2014/main" id="{BB09AFD3-6A5E-4C6D-9F5E-D76DEADAD74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6" name="CuadroTexto 208">
          <a:extLst>
            <a:ext uri="{FF2B5EF4-FFF2-40B4-BE49-F238E27FC236}">
              <a16:creationId xmlns:a16="http://schemas.microsoft.com/office/drawing/2014/main" id="{D4CD8D6C-6AE0-4E30-8F7E-0FF515C818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7" name="CuadroTexto 210">
          <a:extLst>
            <a:ext uri="{FF2B5EF4-FFF2-40B4-BE49-F238E27FC236}">
              <a16:creationId xmlns:a16="http://schemas.microsoft.com/office/drawing/2014/main" id="{C3AFFE3D-42D0-49C5-A9B7-5A7C9A73BA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8" name="CuadroTexto 211">
          <a:extLst>
            <a:ext uri="{FF2B5EF4-FFF2-40B4-BE49-F238E27FC236}">
              <a16:creationId xmlns:a16="http://schemas.microsoft.com/office/drawing/2014/main" id="{785023DC-ADEC-4195-9FEE-7CB82C1D98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39" name="CuadroTexto 212">
          <a:extLst>
            <a:ext uri="{FF2B5EF4-FFF2-40B4-BE49-F238E27FC236}">
              <a16:creationId xmlns:a16="http://schemas.microsoft.com/office/drawing/2014/main" id="{6095F24C-A20D-48C3-B980-12F917E398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40" name="CuadroTexto 213">
          <a:extLst>
            <a:ext uri="{FF2B5EF4-FFF2-40B4-BE49-F238E27FC236}">
              <a16:creationId xmlns:a16="http://schemas.microsoft.com/office/drawing/2014/main" id="{30DEF366-FC5C-4757-81BC-EAD7EE57FB9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41" name="CuadroTexto 214">
          <a:extLst>
            <a:ext uri="{FF2B5EF4-FFF2-40B4-BE49-F238E27FC236}">
              <a16:creationId xmlns:a16="http://schemas.microsoft.com/office/drawing/2014/main" id="{EB090B27-9391-4223-8447-F2DC4328B08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42" name="CuadroTexto 215">
          <a:extLst>
            <a:ext uri="{FF2B5EF4-FFF2-40B4-BE49-F238E27FC236}">
              <a16:creationId xmlns:a16="http://schemas.microsoft.com/office/drawing/2014/main" id="{F700FBAA-0A03-4B41-A6CB-25B1A035120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43" name="CuadroTexto 44">
          <a:extLst>
            <a:ext uri="{FF2B5EF4-FFF2-40B4-BE49-F238E27FC236}">
              <a16:creationId xmlns:a16="http://schemas.microsoft.com/office/drawing/2014/main" id="{003AB95C-AB43-43A4-97C8-FF6D032229A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44" name="CuadroTexto 53">
          <a:extLst>
            <a:ext uri="{FF2B5EF4-FFF2-40B4-BE49-F238E27FC236}">
              <a16:creationId xmlns:a16="http://schemas.microsoft.com/office/drawing/2014/main" id="{02DAE1FF-2DE5-48B0-A1AA-DAF9CB016D6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45" name="CuadroTexto 60">
          <a:extLst>
            <a:ext uri="{FF2B5EF4-FFF2-40B4-BE49-F238E27FC236}">
              <a16:creationId xmlns:a16="http://schemas.microsoft.com/office/drawing/2014/main" id="{D81A6596-DF28-4C63-9C9D-3536479D8DB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46" name="CuadroTexto 64">
          <a:extLst>
            <a:ext uri="{FF2B5EF4-FFF2-40B4-BE49-F238E27FC236}">
              <a16:creationId xmlns:a16="http://schemas.microsoft.com/office/drawing/2014/main" id="{A6FFC4AB-5FA6-482D-BBEA-6A146DEC1FC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47" name="CuadroTexto 71">
          <a:extLst>
            <a:ext uri="{FF2B5EF4-FFF2-40B4-BE49-F238E27FC236}">
              <a16:creationId xmlns:a16="http://schemas.microsoft.com/office/drawing/2014/main" id="{1E2CC4A4-6E2A-42EA-A3BE-F6212C2A9C4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48" name="CuadroTexto 78">
          <a:extLst>
            <a:ext uri="{FF2B5EF4-FFF2-40B4-BE49-F238E27FC236}">
              <a16:creationId xmlns:a16="http://schemas.microsoft.com/office/drawing/2014/main" id="{276B488D-815E-4908-B58F-E76B9290B2F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49" name="CuadroTexto 176">
          <a:extLst>
            <a:ext uri="{FF2B5EF4-FFF2-40B4-BE49-F238E27FC236}">
              <a16:creationId xmlns:a16="http://schemas.microsoft.com/office/drawing/2014/main" id="{7870D349-2C6F-4144-A4A9-737E22987D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0" name="CuadroTexto 177">
          <a:extLst>
            <a:ext uri="{FF2B5EF4-FFF2-40B4-BE49-F238E27FC236}">
              <a16:creationId xmlns:a16="http://schemas.microsoft.com/office/drawing/2014/main" id="{4275EA81-0554-4988-B02B-FED464324E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1" name="CuadroTexto 178">
          <a:extLst>
            <a:ext uri="{FF2B5EF4-FFF2-40B4-BE49-F238E27FC236}">
              <a16:creationId xmlns:a16="http://schemas.microsoft.com/office/drawing/2014/main" id="{B99DBB4C-7972-4CB7-BE07-EAEEC71D71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2" name="CuadroTexto 181">
          <a:extLst>
            <a:ext uri="{FF2B5EF4-FFF2-40B4-BE49-F238E27FC236}">
              <a16:creationId xmlns:a16="http://schemas.microsoft.com/office/drawing/2014/main" id="{BD3F0B50-34DE-4F37-A86B-2C705B2613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3" name="CuadroTexto 182">
          <a:extLst>
            <a:ext uri="{FF2B5EF4-FFF2-40B4-BE49-F238E27FC236}">
              <a16:creationId xmlns:a16="http://schemas.microsoft.com/office/drawing/2014/main" id="{4F57407B-9BA0-46EE-942B-F29D3EC524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4" name="CuadroTexto 183">
          <a:extLst>
            <a:ext uri="{FF2B5EF4-FFF2-40B4-BE49-F238E27FC236}">
              <a16:creationId xmlns:a16="http://schemas.microsoft.com/office/drawing/2014/main" id="{5B1A7AE2-9619-4F37-B21A-9AE1059282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5" name="CuadroTexto 185">
          <a:extLst>
            <a:ext uri="{FF2B5EF4-FFF2-40B4-BE49-F238E27FC236}">
              <a16:creationId xmlns:a16="http://schemas.microsoft.com/office/drawing/2014/main" id="{9E5FB12F-76F0-42ED-A6BE-080DC9C8D9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6" name="CuadroTexto 186">
          <a:extLst>
            <a:ext uri="{FF2B5EF4-FFF2-40B4-BE49-F238E27FC236}">
              <a16:creationId xmlns:a16="http://schemas.microsoft.com/office/drawing/2014/main" id="{5BF3B2A7-C171-4ECB-9434-E9BB5561CF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7" name="CuadroTexto 187">
          <a:extLst>
            <a:ext uri="{FF2B5EF4-FFF2-40B4-BE49-F238E27FC236}">
              <a16:creationId xmlns:a16="http://schemas.microsoft.com/office/drawing/2014/main" id="{03DBBE4B-A9FC-4358-9CD9-6DE208522C3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8" name="CuadroTexto 188">
          <a:extLst>
            <a:ext uri="{FF2B5EF4-FFF2-40B4-BE49-F238E27FC236}">
              <a16:creationId xmlns:a16="http://schemas.microsoft.com/office/drawing/2014/main" id="{A7A66CAF-AFC8-4DC1-8DDE-3FCB17E078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59" name="CuadroTexto 189">
          <a:extLst>
            <a:ext uri="{FF2B5EF4-FFF2-40B4-BE49-F238E27FC236}">
              <a16:creationId xmlns:a16="http://schemas.microsoft.com/office/drawing/2014/main" id="{DB1E9710-5899-4887-8307-C96002E841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0" name="CuadroTexto 190">
          <a:extLst>
            <a:ext uri="{FF2B5EF4-FFF2-40B4-BE49-F238E27FC236}">
              <a16:creationId xmlns:a16="http://schemas.microsoft.com/office/drawing/2014/main" id="{D84BA20D-8AEC-4A70-A3A4-0C775C2C0B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1" name="CuadroTexto 192">
          <a:extLst>
            <a:ext uri="{FF2B5EF4-FFF2-40B4-BE49-F238E27FC236}">
              <a16:creationId xmlns:a16="http://schemas.microsoft.com/office/drawing/2014/main" id="{09CF6279-C0E0-489D-BBAE-9AC7E7CD4B3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2" name="CuadroTexto 193">
          <a:extLst>
            <a:ext uri="{FF2B5EF4-FFF2-40B4-BE49-F238E27FC236}">
              <a16:creationId xmlns:a16="http://schemas.microsoft.com/office/drawing/2014/main" id="{C5F05232-08A8-47DF-A724-A8CADA48DE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3" name="CuadroTexto 194">
          <a:extLst>
            <a:ext uri="{FF2B5EF4-FFF2-40B4-BE49-F238E27FC236}">
              <a16:creationId xmlns:a16="http://schemas.microsoft.com/office/drawing/2014/main" id="{DB3EDAD3-8B78-4797-A0D0-75786E417FC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4" name="CuadroTexto 196">
          <a:extLst>
            <a:ext uri="{FF2B5EF4-FFF2-40B4-BE49-F238E27FC236}">
              <a16:creationId xmlns:a16="http://schemas.microsoft.com/office/drawing/2014/main" id="{FFE7EFCD-3FBB-407F-8777-1BAAD2E59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5" name="CuadroTexto 197">
          <a:extLst>
            <a:ext uri="{FF2B5EF4-FFF2-40B4-BE49-F238E27FC236}">
              <a16:creationId xmlns:a16="http://schemas.microsoft.com/office/drawing/2014/main" id="{0B042996-16E8-420D-80FB-4308EAEAFA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6" name="CuadroTexto 198">
          <a:extLst>
            <a:ext uri="{FF2B5EF4-FFF2-40B4-BE49-F238E27FC236}">
              <a16:creationId xmlns:a16="http://schemas.microsoft.com/office/drawing/2014/main" id="{AD8ADCC1-3DFE-4175-AE33-7C664873112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7" name="CuadroTexto 199">
          <a:extLst>
            <a:ext uri="{FF2B5EF4-FFF2-40B4-BE49-F238E27FC236}">
              <a16:creationId xmlns:a16="http://schemas.microsoft.com/office/drawing/2014/main" id="{106DD2B2-DED1-44AE-AFFC-BEBC109D44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8" name="CuadroTexto 200">
          <a:extLst>
            <a:ext uri="{FF2B5EF4-FFF2-40B4-BE49-F238E27FC236}">
              <a16:creationId xmlns:a16="http://schemas.microsoft.com/office/drawing/2014/main" id="{F60319B7-037F-44C1-ACF7-0A8C90D0B30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69" name="CuadroTexto 201">
          <a:extLst>
            <a:ext uri="{FF2B5EF4-FFF2-40B4-BE49-F238E27FC236}">
              <a16:creationId xmlns:a16="http://schemas.microsoft.com/office/drawing/2014/main" id="{B6FAA9C6-2CDF-4E0E-B82E-C8E60FD360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0" name="CuadroTexto 203">
          <a:extLst>
            <a:ext uri="{FF2B5EF4-FFF2-40B4-BE49-F238E27FC236}">
              <a16:creationId xmlns:a16="http://schemas.microsoft.com/office/drawing/2014/main" id="{3009A9ED-E436-4953-A443-15B321203B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1" name="CuadroTexto 204">
          <a:extLst>
            <a:ext uri="{FF2B5EF4-FFF2-40B4-BE49-F238E27FC236}">
              <a16:creationId xmlns:a16="http://schemas.microsoft.com/office/drawing/2014/main" id="{B251D4B4-352E-4C73-937D-4816D37EDB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2" name="CuadroTexto 205">
          <a:extLst>
            <a:ext uri="{FF2B5EF4-FFF2-40B4-BE49-F238E27FC236}">
              <a16:creationId xmlns:a16="http://schemas.microsoft.com/office/drawing/2014/main" id="{E49A453D-D571-4EF9-A59A-35B0D20308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3" name="CuadroTexto 206">
          <a:extLst>
            <a:ext uri="{FF2B5EF4-FFF2-40B4-BE49-F238E27FC236}">
              <a16:creationId xmlns:a16="http://schemas.microsoft.com/office/drawing/2014/main" id="{3C4AF487-97F1-4259-A68B-23C731A196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4" name="CuadroTexto 207">
          <a:extLst>
            <a:ext uri="{FF2B5EF4-FFF2-40B4-BE49-F238E27FC236}">
              <a16:creationId xmlns:a16="http://schemas.microsoft.com/office/drawing/2014/main" id="{91F0557C-36D6-45A3-915E-1EBDBFF084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5" name="CuadroTexto 208">
          <a:extLst>
            <a:ext uri="{FF2B5EF4-FFF2-40B4-BE49-F238E27FC236}">
              <a16:creationId xmlns:a16="http://schemas.microsoft.com/office/drawing/2014/main" id="{0D92DB5D-AD3A-4343-8C0F-28937F9DF5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6" name="CuadroTexto 210">
          <a:extLst>
            <a:ext uri="{FF2B5EF4-FFF2-40B4-BE49-F238E27FC236}">
              <a16:creationId xmlns:a16="http://schemas.microsoft.com/office/drawing/2014/main" id="{56A6D26B-4FA7-46F2-B566-07F0B34536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7" name="CuadroTexto 211">
          <a:extLst>
            <a:ext uri="{FF2B5EF4-FFF2-40B4-BE49-F238E27FC236}">
              <a16:creationId xmlns:a16="http://schemas.microsoft.com/office/drawing/2014/main" id="{5D34DFCC-9A89-44BE-AB67-DF52867AF3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78" name="CuadroTexto 212">
          <a:extLst>
            <a:ext uri="{FF2B5EF4-FFF2-40B4-BE49-F238E27FC236}">
              <a16:creationId xmlns:a16="http://schemas.microsoft.com/office/drawing/2014/main" id="{F59FD36C-2F7A-4545-81C7-1E68DE3FDF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79" name="CuadroTexto 213">
          <a:extLst>
            <a:ext uri="{FF2B5EF4-FFF2-40B4-BE49-F238E27FC236}">
              <a16:creationId xmlns:a16="http://schemas.microsoft.com/office/drawing/2014/main" id="{E8298367-D3C1-4A41-AB89-B0B6D7B0691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80" name="CuadroTexto 214">
          <a:extLst>
            <a:ext uri="{FF2B5EF4-FFF2-40B4-BE49-F238E27FC236}">
              <a16:creationId xmlns:a16="http://schemas.microsoft.com/office/drawing/2014/main" id="{6270D62C-22C5-4F2E-8606-A873E1B8CF1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181" name="CuadroTexto 215">
          <a:extLst>
            <a:ext uri="{FF2B5EF4-FFF2-40B4-BE49-F238E27FC236}">
              <a16:creationId xmlns:a16="http://schemas.microsoft.com/office/drawing/2014/main" id="{89BEF4B3-AC99-4A9E-BA28-673E9BC6F73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82" name="CuadroTexto 44">
          <a:extLst>
            <a:ext uri="{FF2B5EF4-FFF2-40B4-BE49-F238E27FC236}">
              <a16:creationId xmlns:a16="http://schemas.microsoft.com/office/drawing/2014/main" id="{5A0A9DAD-4C4B-4CB5-9839-929CA1B4AD9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83" name="CuadroTexto 53">
          <a:extLst>
            <a:ext uri="{FF2B5EF4-FFF2-40B4-BE49-F238E27FC236}">
              <a16:creationId xmlns:a16="http://schemas.microsoft.com/office/drawing/2014/main" id="{DB80F91D-26A4-48ED-B8C3-D06A164EAC7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184" name="CuadroTexto 60">
          <a:extLst>
            <a:ext uri="{FF2B5EF4-FFF2-40B4-BE49-F238E27FC236}">
              <a16:creationId xmlns:a16="http://schemas.microsoft.com/office/drawing/2014/main" id="{020116AD-824B-4ADA-8CBF-52EFF020D5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85" name="CuadroTexto 64">
          <a:extLst>
            <a:ext uri="{FF2B5EF4-FFF2-40B4-BE49-F238E27FC236}">
              <a16:creationId xmlns:a16="http://schemas.microsoft.com/office/drawing/2014/main" id="{DA9C40B4-3F29-4A1F-94BB-009B36CEB470}"/>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86" name="CuadroTexto 71">
          <a:extLst>
            <a:ext uri="{FF2B5EF4-FFF2-40B4-BE49-F238E27FC236}">
              <a16:creationId xmlns:a16="http://schemas.microsoft.com/office/drawing/2014/main" id="{1DEE0FDC-1AE0-4FD5-B700-61ADB43F719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187" name="CuadroTexto 78">
          <a:extLst>
            <a:ext uri="{FF2B5EF4-FFF2-40B4-BE49-F238E27FC236}">
              <a16:creationId xmlns:a16="http://schemas.microsoft.com/office/drawing/2014/main" id="{49F1A001-09F2-401B-B940-9BF87D3B906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88" name="CuadroTexto 176">
          <a:extLst>
            <a:ext uri="{FF2B5EF4-FFF2-40B4-BE49-F238E27FC236}">
              <a16:creationId xmlns:a16="http://schemas.microsoft.com/office/drawing/2014/main" id="{50B4CBE9-422F-49F7-A8DA-4D3BEB7334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89" name="CuadroTexto 177">
          <a:extLst>
            <a:ext uri="{FF2B5EF4-FFF2-40B4-BE49-F238E27FC236}">
              <a16:creationId xmlns:a16="http://schemas.microsoft.com/office/drawing/2014/main" id="{4DF315E1-D0C1-41BA-927E-2518847F245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0" name="CuadroTexto 178">
          <a:extLst>
            <a:ext uri="{FF2B5EF4-FFF2-40B4-BE49-F238E27FC236}">
              <a16:creationId xmlns:a16="http://schemas.microsoft.com/office/drawing/2014/main" id="{8A80385F-3B23-4146-A133-148E368AED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1" name="CuadroTexto 181">
          <a:extLst>
            <a:ext uri="{FF2B5EF4-FFF2-40B4-BE49-F238E27FC236}">
              <a16:creationId xmlns:a16="http://schemas.microsoft.com/office/drawing/2014/main" id="{0DFBEEB9-2EB2-4B57-8E73-1CAA3FD6B8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2" name="CuadroTexto 182">
          <a:extLst>
            <a:ext uri="{FF2B5EF4-FFF2-40B4-BE49-F238E27FC236}">
              <a16:creationId xmlns:a16="http://schemas.microsoft.com/office/drawing/2014/main" id="{06C8E7A5-0F6D-4680-AB1E-D76D73DD1B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3" name="CuadroTexto 183">
          <a:extLst>
            <a:ext uri="{FF2B5EF4-FFF2-40B4-BE49-F238E27FC236}">
              <a16:creationId xmlns:a16="http://schemas.microsoft.com/office/drawing/2014/main" id="{0053031E-88C8-4913-8C21-994E87656C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4" name="CuadroTexto 185">
          <a:extLst>
            <a:ext uri="{FF2B5EF4-FFF2-40B4-BE49-F238E27FC236}">
              <a16:creationId xmlns:a16="http://schemas.microsoft.com/office/drawing/2014/main" id="{F8C1770B-FFD6-4872-A0E6-BDE46BA68E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5" name="CuadroTexto 186">
          <a:extLst>
            <a:ext uri="{FF2B5EF4-FFF2-40B4-BE49-F238E27FC236}">
              <a16:creationId xmlns:a16="http://schemas.microsoft.com/office/drawing/2014/main" id="{91127522-173D-4F09-A3FC-692C092F20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6" name="CuadroTexto 187">
          <a:extLst>
            <a:ext uri="{FF2B5EF4-FFF2-40B4-BE49-F238E27FC236}">
              <a16:creationId xmlns:a16="http://schemas.microsoft.com/office/drawing/2014/main" id="{1D21FCC8-73A7-4E4C-92A1-640C410469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7" name="CuadroTexto 188">
          <a:extLst>
            <a:ext uri="{FF2B5EF4-FFF2-40B4-BE49-F238E27FC236}">
              <a16:creationId xmlns:a16="http://schemas.microsoft.com/office/drawing/2014/main" id="{E66D5FB1-2656-4065-9BF7-A7F4174DC44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8" name="CuadroTexto 189">
          <a:extLst>
            <a:ext uri="{FF2B5EF4-FFF2-40B4-BE49-F238E27FC236}">
              <a16:creationId xmlns:a16="http://schemas.microsoft.com/office/drawing/2014/main" id="{4A08F7DB-C27D-4F50-9E8F-88CEFA0981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199" name="CuadroTexto 190">
          <a:extLst>
            <a:ext uri="{FF2B5EF4-FFF2-40B4-BE49-F238E27FC236}">
              <a16:creationId xmlns:a16="http://schemas.microsoft.com/office/drawing/2014/main" id="{9A2D7654-6350-4034-801D-B2B82C15D5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0" name="CuadroTexto 192">
          <a:extLst>
            <a:ext uri="{FF2B5EF4-FFF2-40B4-BE49-F238E27FC236}">
              <a16:creationId xmlns:a16="http://schemas.microsoft.com/office/drawing/2014/main" id="{CD16B239-BF4C-49EB-9D17-F4749F0FDB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1" name="CuadroTexto 193">
          <a:extLst>
            <a:ext uri="{FF2B5EF4-FFF2-40B4-BE49-F238E27FC236}">
              <a16:creationId xmlns:a16="http://schemas.microsoft.com/office/drawing/2014/main" id="{07228C40-AB5B-4ED0-AA62-0211FFEC5D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2" name="CuadroTexto 194">
          <a:extLst>
            <a:ext uri="{FF2B5EF4-FFF2-40B4-BE49-F238E27FC236}">
              <a16:creationId xmlns:a16="http://schemas.microsoft.com/office/drawing/2014/main" id="{69510A8C-A7AE-4B0E-96B8-F56AAB04AC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3" name="CuadroTexto 196">
          <a:extLst>
            <a:ext uri="{FF2B5EF4-FFF2-40B4-BE49-F238E27FC236}">
              <a16:creationId xmlns:a16="http://schemas.microsoft.com/office/drawing/2014/main" id="{43F8B651-6240-42D4-AD77-C1DBC6790A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4" name="CuadroTexto 197">
          <a:extLst>
            <a:ext uri="{FF2B5EF4-FFF2-40B4-BE49-F238E27FC236}">
              <a16:creationId xmlns:a16="http://schemas.microsoft.com/office/drawing/2014/main" id="{ECE4AE51-04D3-4805-8EF4-51442CC274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5" name="CuadroTexto 198">
          <a:extLst>
            <a:ext uri="{FF2B5EF4-FFF2-40B4-BE49-F238E27FC236}">
              <a16:creationId xmlns:a16="http://schemas.microsoft.com/office/drawing/2014/main" id="{474CE143-3D1E-42EF-AD42-9A5859ACFF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6" name="CuadroTexto 199">
          <a:extLst>
            <a:ext uri="{FF2B5EF4-FFF2-40B4-BE49-F238E27FC236}">
              <a16:creationId xmlns:a16="http://schemas.microsoft.com/office/drawing/2014/main" id="{5A6435B4-5CC2-4B2C-BC76-61F44CAE75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7" name="CuadroTexto 200">
          <a:extLst>
            <a:ext uri="{FF2B5EF4-FFF2-40B4-BE49-F238E27FC236}">
              <a16:creationId xmlns:a16="http://schemas.microsoft.com/office/drawing/2014/main" id="{2799AB72-36EA-4049-9733-30C03D0E5A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8" name="CuadroTexto 201">
          <a:extLst>
            <a:ext uri="{FF2B5EF4-FFF2-40B4-BE49-F238E27FC236}">
              <a16:creationId xmlns:a16="http://schemas.microsoft.com/office/drawing/2014/main" id="{C169D769-9E6F-4E18-935D-36BCBB754A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09" name="CuadroTexto 203">
          <a:extLst>
            <a:ext uri="{FF2B5EF4-FFF2-40B4-BE49-F238E27FC236}">
              <a16:creationId xmlns:a16="http://schemas.microsoft.com/office/drawing/2014/main" id="{1C19151E-420D-47DE-9BFF-0A825EF9E1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10" name="CuadroTexto 204">
          <a:extLst>
            <a:ext uri="{FF2B5EF4-FFF2-40B4-BE49-F238E27FC236}">
              <a16:creationId xmlns:a16="http://schemas.microsoft.com/office/drawing/2014/main" id="{6AC11E6A-2ED2-4799-BD5C-E433E7BDC7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11" name="CuadroTexto 205">
          <a:extLst>
            <a:ext uri="{FF2B5EF4-FFF2-40B4-BE49-F238E27FC236}">
              <a16:creationId xmlns:a16="http://schemas.microsoft.com/office/drawing/2014/main" id="{01B1D050-7495-46D2-A691-0334608C665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12" name="CuadroTexto 206">
          <a:extLst>
            <a:ext uri="{FF2B5EF4-FFF2-40B4-BE49-F238E27FC236}">
              <a16:creationId xmlns:a16="http://schemas.microsoft.com/office/drawing/2014/main" id="{6F742925-84D6-4656-939A-5045FB1BC4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13" name="CuadroTexto 207">
          <a:extLst>
            <a:ext uri="{FF2B5EF4-FFF2-40B4-BE49-F238E27FC236}">
              <a16:creationId xmlns:a16="http://schemas.microsoft.com/office/drawing/2014/main" id="{3490E869-DD2B-4DBC-A116-4A6E9CF874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14" name="CuadroTexto 208">
          <a:extLst>
            <a:ext uri="{FF2B5EF4-FFF2-40B4-BE49-F238E27FC236}">
              <a16:creationId xmlns:a16="http://schemas.microsoft.com/office/drawing/2014/main" id="{841D5763-9920-4782-87C0-EC2A9EBAA1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15" name="CuadroTexto 210">
          <a:extLst>
            <a:ext uri="{FF2B5EF4-FFF2-40B4-BE49-F238E27FC236}">
              <a16:creationId xmlns:a16="http://schemas.microsoft.com/office/drawing/2014/main" id="{FD06C8F1-B7D3-4F5C-BF78-1C840AC4E4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16" name="CuadroTexto 211">
          <a:extLst>
            <a:ext uri="{FF2B5EF4-FFF2-40B4-BE49-F238E27FC236}">
              <a16:creationId xmlns:a16="http://schemas.microsoft.com/office/drawing/2014/main" id="{DF44F2AF-B4BF-4D7B-85A4-E7B17D5D3B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17" name="CuadroTexto 212">
          <a:extLst>
            <a:ext uri="{FF2B5EF4-FFF2-40B4-BE49-F238E27FC236}">
              <a16:creationId xmlns:a16="http://schemas.microsoft.com/office/drawing/2014/main" id="{C3FBDF88-0859-445F-9AB7-555E823723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18" name="CuadroTexto 213">
          <a:extLst>
            <a:ext uri="{FF2B5EF4-FFF2-40B4-BE49-F238E27FC236}">
              <a16:creationId xmlns:a16="http://schemas.microsoft.com/office/drawing/2014/main" id="{C20296E2-001B-4F58-82F4-27E50A9E0A1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19" name="CuadroTexto 214">
          <a:extLst>
            <a:ext uri="{FF2B5EF4-FFF2-40B4-BE49-F238E27FC236}">
              <a16:creationId xmlns:a16="http://schemas.microsoft.com/office/drawing/2014/main" id="{078EA2CC-2383-4798-9252-C618F898626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20" name="CuadroTexto 215">
          <a:extLst>
            <a:ext uri="{FF2B5EF4-FFF2-40B4-BE49-F238E27FC236}">
              <a16:creationId xmlns:a16="http://schemas.microsoft.com/office/drawing/2014/main" id="{0C8FD6E8-3D52-43DB-9927-55D21798576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221" name="CuadroTexto 44">
          <a:extLst>
            <a:ext uri="{FF2B5EF4-FFF2-40B4-BE49-F238E27FC236}">
              <a16:creationId xmlns:a16="http://schemas.microsoft.com/office/drawing/2014/main" id="{559C2698-3BC3-44D5-8473-5E7B5444986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222" name="CuadroTexto 53">
          <a:extLst>
            <a:ext uri="{FF2B5EF4-FFF2-40B4-BE49-F238E27FC236}">
              <a16:creationId xmlns:a16="http://schemas.microsoft.com/office/drawing/2014/main" id="{18C958DE-0429-44D1-927B-43EF3BE8722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223" name="CuadroTexto 60">
          <a:extLst>
            <a:ext uri="{FF2B5EF4-FFF2-40B4-BE49-F238E27FC236}">
              <a16:creationId xmlns:a16="http://schemas.microsoft.com/office/drawing/2014/main" id="{7ADEC0F9-5DD9-4D46-847E-028EAD68CB1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224" name="CuadroTexto 64">
          <a:extLst>
            <a:ext uri="{FF2B5EF4-FFF2-40B4-BE49-F238E27FC236}">
              <a16:creationId xmlns:a16="http://schemas.microsoft.com/office/drawing/2014/main" id="{5D4997F3-7069-499C-B30F-EF8D757F9D0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225" name="CuadroTexto 71">
          <a:extLst>
            <a:ext uri="{FF2B5EF4-FFF2-40B4-BE49-F238E27FC236}">
              <a16:creationId xmlns:a16="http://schemas.microsoft.com/office/drawing/2014/main" id="{EF1B97F0-747E-4F91-8C3B-AAC6671C4C1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226" name="CuadroTexto 78">
          <a:extLst>
            <a:ext uri="{FF2B5EF4-FFF2-40B4-BE49-F238E27FC236}">
              <a16:creationId xmlns:a16="http://schemas.microsoft.com/office/drawing/2014/main" id="{B5BF910F-2CCD-4FA2-959E-920BF9D4312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27" name="CuadroTexto 176">
          <a:extLst>
            <a:ext uri="{FF2B5EF4-FFF2-40B4-BE49-F238E27FC236}">
              <a16:creationId xmlns:a16="http://schemas.microsoft.com/office/drawing/2014/main" id="{59D90351-CD30-46F9-895B-D6A4E7FDB7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28" name="CuadroTexto 177">
          <a:extLst>
            <a:ext uri="{FF2B5EF4-FFF2-40B4-BE49-F238E27FC236}">
              <a16:creationId xmlns:a16="http://schemas.microsoft.com/office/drawing/2014/main" id="{B4CB4BC8-D113-41C4-91F8-C1F10F6C93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29" name="CuadroTexto 178">
          <a:extLst>
            <a:ext uri="{FF2B5EF4-FFF2-40B4-BE49-F238E27FC236}">
              <a16:creationId xmlns:a16="http://schemas.microsoft.com/office/drawing/2014/main" id="{E743D189-D198-4CA0-B926-91FBC29622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0" name="CuadroTexto 181">
          <a:extLst>
            <a:ext uri="{FF2B5EF4-FFF2-40B4-BE49-F238E27FC236}">
              <a16:creationId xmlns:a16="http://schemas.microsoft.com/office/drawing/2014/main" id="{F30F97D8-6C89-4D52-9D1E-0D739840EA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1" name="CuadroTexto 182">
          <a:extLst>
            <a:ext uri="{FF2B5EF4-FFF2-40B4-BE49-F238E27FC236}">
              <a16:creationId xmlns:a16="http://schemas.microsoft.com/office/drawing/2014/main" id="{C55CAF04-04B6-48EF-8DC0-D00D45BE0B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2" name="CuadroTexto 183">
          <a:extLst>
            <a:ext uri="{FF2B5EF4-FFF2-40B4-BE49-F238E27FC236}">
              <a16:creationId xmlns:a16="http://schemas.microsoft.com/office/drawing/2014/main" id="{603CCA18-37B6-4D6C-B41B-594643F2A1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3" name="CuadroTexto 185">
          <a:extLst>
            <a:ext uri="{FF2B5EF4-FFF2-40B4-BE49-F238E27FC236}">
              <a16:creationId xmlns:a16="http://schemas.microsoft.com/office/drawing/2014/main" id="{27E6FA38-9F66-48B0-A10C-643048D035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4" name="CuadroTexto 186">
          <a:extLst>
            <a:ext uri="{FF2B5EF4-FFF2-40B4-BE49-F238E27FC236}">
              <a16:creationId xmlns:a16="http://schemas.microsoft.com/office/drawing/2014/main" id="{FFF8CB9D-C49D-49A9-87DA-11AC18DB794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5" name="CuadroTexto 187">
          <a:extLst>
            <a:ext uri="{FF2B5EF4-FFF2-40B4-BE49-F238E27FC236}">
              <a16:creationId xmlns:a16="http://schemas.microsoft.com/office/drawing/2014/main" id="{D2836A73-C2CA-45FC-8A7A-F8B6860A0A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6" name="CuadroTexto 188">
          <a:extLst>
            <a:ext uri="{FF2B5EF4-FFF2-40B4-BE49-F238E27FC236}">
              <a16:creationId xmlns:a16="http://schemas.microsoft.com/office/drawing/2014/main" id="{6D04B324-E9CA-44CF-8E96-6D25C1013A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7" name="CuadroTexto 189">
          <a:extLst>
            <a:ext uri="{FF2B5EF4-FFF2-40B4-BE49-F238E27FC236}">
              <a16:creationId xmlns:a16="http://schemas.microsoft.com/office/drawing/2014/main" id="{4D11C8D2-74FA-4725-A7CF-C4EDC911E6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8" name="CuadroTexto 190">
          <a:extLst>
            <a:ext uri="{FF2B5EF4-FFF2-40B4-BE49-F238E27FC236}">
              <a16:creationId xmlns:a16="http://schemas.microsoft.com/office/drawing/2014/main" id="{34DB4F80-843A-4084-80B2-3B1DD482869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39" name="CuadroTexto 192">
          <a:extLst>
            <a:ext uri="{FF2B5EF4-FFF2-40B4-BE49-F238E27FC236}">
              <a16:creationId xmlns:a16="http://schemas.microsoft.com/office/drawing/2014/main" id="{0F24F2BD-E739-43E2-A5F1-8F8B85ACE7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0" name="CuadroTexto 193">
          <a:extLst>
            <a:ext uri="{FF2B5EF4-FFF2-40B4-BE49-F238E27FC236}">
              <a16:creationId xmlns:a16="http://schemas.microsoft.com/office/drawing/2014/main" id="{B6AC0530-C9A7-44E3-BE31-0BA04FC8C8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1" name="CuadroTexto 194">
          <a:extLst>
            <a:ext uri="{FF2B5EF4-FFF2-40B4-BE49-F238E27FC236}">
              <a16:creationId xmlns:a16="http://schemas.microsoft.com/office/drawing/2014/main" id="{70730DFD-D9BB-44BA-BC20-A71CBC7DD4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2" name="CuadroTexto 196">
          <a:extLst>
            <a:ext uri="{FF2B5EF4-FFF2-40B4-BE49-F238E27FC236}">
              <a16:creationId xmlns:a16="http://schemas.microsoft.com/office/drawing/2014/main" id="{BC36A42E-E25A-4062-BA0A-C50FA7E011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3" name="CuadroTexto 197">
          <a:extLst>
            <a:ext uri="{FF2B5EF4-FFF2-40B4-BE49-F238E27FC236}">
              <a16:creationId xmlns:a16="http://schemas.microsoft.com/office/drawing/2014/main" id="{7FEC776B-408D-4400-8918-A50B8344520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4" name="CuadroTexto 198">
          <a:extLst>
            <a:ext uri="{FF2B5EF4-FFF2-40B4-BE49-F238E27FC236}">
              <a16:creationId xmlns:a16="http://schemas.microsoft.com/office/drawing/2014/main" id="{E011AC28-FD0E-4494-8B9C-9E1C07629C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5" name="CuadroTexto 199">
          <a:extLst>
            <a:ext uri="{FF2B5EF4-FFF2-40B4-BE49-F238E27FC236}">
              <a16:creationId xmlns:a16="http://schemas.microsoft.com/office/drawing/2014/main" id="{1F4AE11C-1B3C-4231-BE9C-BA44EDB608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6" name="CuadroTexto 200">
          <a:extLst>
            <a:ext uri="{FF2B5EF4-FFF2-40B4-BE49-F238E27FC236}">
              <a16:creationId xmlns:a16="http://schemas.microsoft.com/office/drawing/2014/main" id="{830B2CD4-556F-44E9-AD12-1E0CFD5E1D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7" name="CuadroTexto 201">
          <a:extLst>
            <a:ext uri="{FF2B5EF4-FFF2-40B4-BE49-F238E27FC236}">
              <a16:creationId xmlns:a16="http://schemas.microsoft.com/office/drawing/2014/main" id="{2ED74F3D-F2FE-40BD-AD39-BEA92D351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8" name="CuadroTexto 203">
          <a:extLst>
            <a:ext uri="{FF2B5EF4-FFF2-40B4-BE49-F238E27FC236}">
              <a16:creationId xmlns:a16="http://schemas.microsoft.com/office/drawing/2014/main" id="{BCBE79E6-290D-48C3-BC8D-B2D82FFF5B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49" name="CuadroTexto 204">
          <a:extLst>
            <a:ext uri="{FF2B5EF4-FFF2-40B4-BE49-F238E27FC236}">
              <a16:creationId xmlns:a16="http://schemas.microsoft.com/office/drawing/2014/main" id="{6BAAD6B5-1973-4052-94B0-97EA6E0567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50" name="CuadroTexto 205">
          <a:extLst>
            <a:ext uri="{FF2B5EF4-FFF2-40B4-BE49-F238E27FC236}">
              <a16:creationId xmlns:a16="http://schemas.microsoft.com/office/drawing/2014/main" id="{BDE3ABAD-2DEB-4C9C-AF4B-57A0AE9831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51" name="CuadroTexto 206">
          <a:extLst>
            <a:ext uri="{FF2B5EF4-FFF2-40B4-BE49-F238E27FC236}">
              <a16:creationId xmlns:a16="http://schemas.microsoft.com/office/drawing/2014/main" id="{00F572C0-996F-4EA8-A6E1-53B467E4D00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52" name="CuadroTexto 207">
          <a:extLst>
            <a:ext uri="{FF2B5EF4-FFF2-40B4-BE49-F238E27FC236}">
              <a16:creationId xmlns:a16="http://schemas.microsoft.com/office/drawing/2014/main" id="{97509FA0-D9A7-445D-89A5-D91C9D38C8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53" name="CuadroTexto 208">
          <a:extLst>
            <a:ext uri="{FF2B5EF4-FFF2-40B4-BE49-F238E27FC236}">
              <a16:creationId xmlns:a16="http://schemas.microsoft.com/office/drawing/2014/main" id="{E670E5C0-BDEB-4F06-87B0-3468DEAADA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54" name="CuadroTexto 210">
          <a:extLst>
            <a:ext uri="{FF2B5EF4-FFF2-40B4-BE49-F238E27FC236}">
              <a16:creationId xmlns:a16="http://schemas.microsoft.com/office/drawing/2014/main" id="{4FCEEF69-E857-4B40-B174-F45EA0877C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55" name="CuadroTexto 211">
          <a:extLst>
            <a:ext uri="{FF2B5EF4-FFF2-40B4-BE49-F238E27FC236}">
              <a16:creationId xmlns:a16="http://schemas.microsoft.com/office/drawing/2014/main" id="{792F7A24-0B46-49B4-9F59-BBE583D623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56" name="CuadroTexto 212">
          <a:extLst>
            <a:ext uri="{FF2B5EF4-FFF2-40B4-BE49-F238E27FC236}">
              <a16:creationId xmlns:a16="http://schemas.microsoft.com/office/drawing/2014/main" id="{0B85FC82-A5DA-4C80-B065-B532B79BFF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57" name="CuadroTexto 213">
          <a:extLst>
            <a:ext uri="{FF2B5EF4-FFF2-40B4-BE49-F238E27FC236}">
              <a16:creationId xmlns:a16="http://schemas.microsoft.com/office/drawing/2014/main" id="{8D1E444A-FD16-43FB-BC5E-B0A33EB8836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58" name="CuadroTexto 214">
          <a:extLst>
            <a:ext uri="{FF2B5EF4-FFF2-40B4-BE49-F238E27FC236}">
              <a16:creationId xmlns:a16="http://schemas.microsoft.com/office/drawing/2014/main" id="{761AB305-C980-4049-9DBE-0C24960F86C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59" name="CuadroTexto 215">
          <a:extLst>
            <a:ext uri="{FF2B5EF4-FFF2-40B4-BE49-F238E27FC236}">
              <a16:creationId xmlns:a16="http://schemas.microsoft.com/office/drawing/2014/main" id="{789C80BC-29F4-4E64-9641-6913F1E5A03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260" name="CuadroTexto 44">
          <a:extLst>
            <a:ext uri="{FF2B5EF4-FFF2-40B4-BE49-F238E27FC236}">
              <a16:creationId xmlns:a16="http://schemas.microsoft.com/office/drawing/2014/main" id="{EBE7F955-80A0-455A-AA95-F654B8E72FE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261" name="CuadroTexto 53">
          <a:extLst>
            <a:ext uri="{FF2B5EF4-FFF2-40B4-BE49-F238E27FC236}">
              <a16:creationId xmlns:a16="http://schemas.microsoft.com/office/drawing/2014/main" id="{A30E6F3C-794A-4317-A6D4-F6C07D25304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262" name="CuadroTexto 60">
          <a:extLst>
            <a:ext uri="{FF2B5EF4-FFF2-40B4-BE49-F238E27FC236}">
              <a16:creationId xmlns:a16="http://schemas.microsoft.com/office/drawing/2014/main" id="{127D2F13-D4A3-4983-8B06-F4BA95AC2CC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263" name="CuadroTexto 64">
          <a:extLst>
            <a:ext uri="{FF2B5EF4-FFF2-40B4-BE49-F238E27FC236}">
              <a16:creationId xmlns:a16="http://schemas.microsoft.com/office/drawing/2014/main" id="{3F735161-515F-4662-A913-83867BCC35B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264" name="CuadroTexto 71">
          <a:extLst>
            <a:ext uri="{FF2B5EF4-FFF2-40B4-BE49-F238E27FC236}">
              <a16:creationId xmlns:a16="http://schemas.microsoft.com/office/drawing/2014/main" id="{E012BA2E-0C2A-429D-9C12-ECACE47EA22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265" name="CuadroTexto 78">
          <a:extLst>
            <a:ext uri="{FF2B5EF4-FFF2-40B4-BE49-F238E27FC236}">
              <a16:creationId xmlns:a16="http://schemas.microsoft.com/office/drawing/2014/main" id="{534FE4BD-EE2E-4082-997E-29929F3B6D7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66" name="CuadroTexto 176">
          <a:extLst>
            <a:ext uri="{FF2B5EF4-FFF2-40B4-BE49-F238E27FC236}">
              <a16:creationId xmlns:a16="http://schemas.microsoft.com/office/drawing/2014/main" id="{B77B6B26-C52C-40C4-98F0-1EF501ED32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67" name="CuadroTexto 177">
          <a:extLst>
            <a:ext uri="{FF2B5EF4-FFF2-40B4-BE49-F238E27FC236}">
              <a16:creationId xmlns:a16="http://schemas.microsoft.com/office/drawing/2014/main" id="{616F41FF-84C0-4303-8AAB-75037C886C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68" name="CuadroTexto 178">
          <a:extLst>
            <a:ext uri="{FF2B5EF4-FFF2-40B4-BE49-F238E27FC236}">
              <a16:creationId xmlns:a16="http://schemas.microsoft.com/office/drawing/2014/main" id="{7F584857-B2AE-43A2-BC59-2F8679BC31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69" name="CuadroTexto 181">
          <a:extLst>
            <a:ext uri="{FF2B5EF4-FFF2-40B4-BE49-F238E27FC236}">
              <a16:creationId xmlns:a16="http://schemas.microsoft.com/office/drawing/2014/main" id="{D1FEF56A-2323-42D9-807D-E03CBA11A7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0" name="CuadroTexto 182">
          <a:extLst>
            <a:ext uri="{FF2B5EF4-FFF2-40B4-BE49-F238E27FC236}">
              <a16:creationId xmlns:a16="http://schemas.microsoft.com/office/drawing/2014/main" id="{4DCB9543-CA8A-49F8-9CBE-FF3AD16357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1" name="CuadroTexto 183">
          <a:extLst>
            <a:ext uri="{FF2B5EF4-FFF2-40B4-BE49-F238E27FC236}">
              <a16:creationId xmlns:a16="http://schemas.microsoft.com/office/drawing/2014/main" id="{EC3F0DA6-6679-4086-9FFE-A363952165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2" name="CuadroTexto 185">
          <a:extLst>
            <a:ext uri="{FF2B5EF4-FFF2-40B4-BE49-F238E27FC236}">
              <a16:creationId xmlns:a16="http://schemas.microsoft.com/office/drawing/2014/main" id="{CC4C3EA2-FEBC-4FEB-B820-7DA8E7FE0F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3" name="CuadroTexto 186">
          <a:extLst>
            <a:ext uri="{FF2B5EF4-FFF2-40B4-BE49-F238E27FC236}">
              <a16:creationId xmlns:a16="http://schemas.microsoft.com/office/drawing/2014/main" id="{D1629A9E-12EC-43F6-88EB-4D25C18B6F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4" name="CuadroTexto 187">
          <a:extLst>
            <a:ext uri="{FF2B5EF4-FFF2-40B4-BE49-F238E27FC236}">
              <a16:creationId xmlns:a16="http://schemas.microsoft.com/office/drawing/2014/main" id="{1E8F95D0-C58A-4C7F-A7D4-60630F461C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5" name="CuadroTexto 188">
          <a:extLst>
            <a:ext uri="{FF2B5EF4-FFF2-40B4-BE49-F238E27FC236}">
              <a16:creationId xmlns:a16="http://schemas.microsoft.com/office/drawing/2014/main" id="{3E659234-A0F4-495F-8CC3-E60225DDD3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6" name="CuadroTexto 189">
          <a:extLst>
            <a:ext uri="{FF2B5EF4-FFF2-40B4-BE49-F238E27FC236}">
              <a16:creationId xmlns:a16="http://schemas.microsoft.com/office/drawing/2014/main" id="{EF2FFD88-BCD9-4C03-8155-DCE47B0BCE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7" name="CuadroTexto 190">
          <a:extLst>
            <a:ext uri="{FF2B5EF4-FFF2-40B4-BE49-F238E27FC236}">
              <a16:creationId xmlns:a16="http://schemas.microsoft.com/office/drawing/2014/main" id="{6EE3DF5B-3AEC-43E6-954C-3C909726CB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8" name="CuadroTexto 192">
          <a:extLst>
            <a:ext uri="{FF2B5EF4-FFF2-40B4-BE49-F238E27FC236}">
              <a16:creationId xmlns:a16="http://schemas.microsoft.com/office/drawing/2014/main" id="{376501B1-581F-4069-A49F-5866CBE5DB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79" name="CuadroTexto 193">
          <a:extLst>
            <a:ext uri="{FF2B5EF4-FFF2-40B4-BE49-F238E27FC236}">
              <a16:creationId xmlns:a16="http://schemas.microsoft.com/office/drawing/2014/main" id="{E3E8AC0C-22CE-428A-9074-CA09992A23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0" name="CuadroTexto 194">
          <a:extLst>
            <a:ext uri="{FF2B5EF4-FFF2-40B4-BE49-F238E27FC236}">
              <a16:creationId xmlns:a16="http://schemas.microsoft.com/office/drawing/2014/main" id="{34B0BD40-A829-4BE9-A63A-A756CC536E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1" name="CuadroTexto 196">
          <a:extLst>
            <a:ext uri="{FF2B5EF4-FFF2-40B4-BE49-F238E27FC236}">
              <a16:creationId xmlns:a16="http://schemas.microsoft.com/office/drawing/2014/main" id="{3BD97C27-229C-435D-9756-81F5E54010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2" name="CuadroTexto 197">
          <a:extLst>
            <a:ext uri="{FF2B5EF4-FFF2-40B4-BE49-F238E27FC236}">
              <a16:creationId xmlns:a16="http://schemas.microsoft.com/office/drawing/2014/main" id="{DE00822D-A143-433C-B0C7-700F7E1528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3" name="CuadroTexto 198">
          <a:extLst>
            <a:ext uri="{FF2B5EF4-FFF2-40B4-BE49-F238E27FC236}">
              <a16:creationId xmlns:a16="http://schemas.microsoft.com/office/drawing/2014/main" id="{852B9D38-A73B-428C-9609-1782A7C14A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4" name="CuadroTexto 199">
          <a:extLst>
            <a:ext uri="{FF2B5EF4-FFF2-40B4-BE49-F238E27FC236}">
              <a16:creationId xmlns:a16="http://schemas.microsoft.com/office/drawing/2014/main" id="{EE360E8B-1F21-484E-BF9B-B645757034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5" name="CuadroTexto 200">
          <a:extLst>
            <a:ext uri="{FF2B5EF4-FFF2-40B4-BE49-F238E27FC236}">
              <a16:creationId xmlns:a16="http://schemas.microsoft.com/office/drawing/2014/main" id="{2CD1A703-F636-4113-A1B8-0C4BC957443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6" name="CuadroTexto 201">
          <a:extLst>
            <a:ext uri="{FF2B5EF4-FFF2-40B4-BE49-F238E27FC236}">
              <a16:creationId xmlns:a16="http://schemas.microsoft.com/office/drawing/2014/main" id="{9F5BEE31-E6A8-45D9-971F-D3FF10353B2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7" name="CuadroTexto 203">
          <a:extLst>
            <a:ext uri="{FF2B5EF4-FFF2-40B4-BE49-F238E27FC236}">
              <a16:creationId xmlns:a16="http://schemas.microsoft.com/office/drawing/2014/main" id="{1FE1DD1A-376A-4C36-AA63-81E71F6469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8" name="CuadroTexto 204">
          <a:extLst>
            <a:ext uri="{FF2B5EF4-FFF2-40B4-BE49-F238E27FC236}">
              <a16:creationId xmlns:a16="http://schemas.microsoft.com/office/drawing/2014/main" id="{427B7737-955D-4727-8331-ECB30CD470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89" name="CuadroTexto 205">
          <a:extLst>
            <a:ext uri="{FF2B5EF4-FFF2-40B4-BE49-F238E27FC236}">
              <a16:creationId xmlns:a16="http://schemas.microsoft.com/office/drawing/2014/main" id="{C90F1F8D-E333-4083-B136-00FDE2DF2E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90" name="CuadroTexto 206">
          <a:extLst>
            <a:ext uri="{FF2B5EF4-FFF2-40B4-BE49-F238E27FC236}">
              <a16:creationId xmlns:a16="http://schemas.microsoft.com/office/drawing/2014/main" id="{BE563926-4051-45F8-A88D-89DBCC2BCC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91" name="CuadroTexto 207">
          <a:extLst>
            <a:ext uri="{FF2B5EF4-FFF2-40B4-BE49-F238E27FC236}">
              <a16:creationId xmlns:a16="http://schemas.microsoft.com/office/drawing/2014/main" id="{6ED1F1DE-86B7-4956-866C-7DFC96CA06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92" name="CuadroTexto 208">
          <a:extLst>
            <a:ext uri="{FF2B5EF4-FFF2-40B4-BE49-F238E27FC236}">
              <a16:creationId xmlns:a16="http://schemas.microsoft.com/office/drawing/2014/main" id="{8B57C367-275B-4C37-8D4A-77A9BE2B13F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93" name="CuadroTexto 210">
          <a:extLst>
            <a:ext uri="{FF2B5EF4-FFF2-40B4-BE49-F238E27FC236}">
              <a16:creationId xmlns:a16="http://schemas.microsoft.com/office/drawing/2014/main" id="{378A7B4B-CAF8-4310-ABDA-D203C2C5B5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94" name="CuadroTexto 211">
          <a:extLst>
            <a:ext uri="{FF2B5EF4-FFF2-40B4-BE49-F238E27FC236}">
              <a16:creationId xmlns:a16="http://schemas.microsoft.com/office/drawing/2014/main" id="{7F21A18F-B0DF-4339-A818-29CE6E1078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295" name="CuadroTexto 212">
          <a:extLst>
            <a:ext uri="{FF2B5EF4-FFF2-40B4-BE49-F238E27FC236}">
              <a16:creationId xmlns:a16="http://schemas.microsoft.com/office/drawing/2014/main" id="{C3642582-C146-4F51-984A-092A3A84C8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96" name="CuadroTexto 213">
          <a:extLst>
            <a:ext uri="{FF2B5EF4-FFF2-40B4-BE49-F238E27FC236}">
              <a16:creationId xmlns:a16="http://schemas.microsoft.com/office/drawing/2014/main" id="{DF35DF75-1C96-4777-B6D9-9DFE5C402B6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97" name="CuadroTexto 214">
          <a:extLst>
            <a:ext uri="{FF2B5EF4-FFF2-40B4-BE49-F238E27FC236}">
              <a16:creationId xmlns:a16="http://schemas.microsoft.com/office/drawing/2014/main" id="{E4833E69-8CF8-40C9-B5CC-023859ECA4D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298" name="CuadroTexto 215">
          <a:extLst>
            <a:ext uri="{FF2B5EF4-FFF2-40B4-BE49-F238E27FC236}">
              <a16:creationId xmlns:a16="http://schemas.microsoft.com/office/drawing/2014/main" id="{471FBBEB-9167-4E68-B85C-F392EBE500F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299" name="CuadroTexto 44">
          <a:extLst>
            <a:ext uri="{FF2B5EF4-FFF2-40B4-BE49-F238E27FC236}">
              <a16:creationId xmlns:a16="http://schemas.microsoft.com/office/drawing/2014/main" id="{D8654A98-D781-41D3-952B-AAEC406850F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300" name="CuadroTexto 53">
          <a:extLst>
            <a:ext uri="{FF2B5EF4-FFF2-40B4-BE49-F238E27FC236}">
              <a16:creationId xmlns:a16="http://schemas.microsoft.com/office/drawing/2014/main" id="{3EE4B6B9-4E19-46E3-8670-36BC369E7DD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301" name="CuadroTexto 60">
          <a:extLst>
            <a:ext uri="{FF2B5EF4-FFF2-40B4-BE49-F238E27FC236}">
              <a16:creationId xmlns:a16="http://schemas.microsoft.com/office/drawing/2014/main" id="{3EC37771-F6C8-4DA6-9EC7-4032B5449CA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02" name="CuadroTexto 64">
          <a:extLst>
            <a:ext uri="{FF2B5EF4-FFF2-40B4-BE49-F238E27FC236}">
              <a16:creationId xmlns:a16="http://schemas.microsoft.com/office/drawing/2014/main" id="{24BB3AFD-DF2C-48CA-9836-AE8927D3365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03" name="CuadroTexto 71">
          <a:extLst>
            <a:ext uri="{FF2B5EF4-FFF2-40B4-BE49-F238E27FC236}">
              <a16:creationId xmlns:a16="http://schemas.microsoft.com/office/drawing/2014/main" id="{59160AD9-435F-419D-BE3D-85A8970BAC2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04" name="CuadroTexto 78">
          <a:extLst>
            <a:ext uri="{FF2B5EF4-FFF2-40B4-BE49-F238E27FC236}">
              <a16:creationId xmlns:a16="http://schemas.microsoft.com/office/drawing/2014/main" id="{929ECB10-36C7-4F9E-A2FB-D78148E4B82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05" name="CuadroTexto 176">
          <a:extLst>
            <a:ext uri="{FF2B5EF4-FFF2-40B4-BE49-F238E27FC236}">
              <a16:creationId xmlns:a16="http://schemas.microsoft.com/office/drawing/2014/main" id="{10067379-3711-450C-92D3-BE35CE8F3C1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06" name="CuadroTexto 177">
          <a:extLst>
            <a:ext uri="{FF2B5EF4-FFF2-40B4-BE49-F238E27FC236}">
              <a16:creationId xmlns:a16="http://schemas.microsoft.com/office/drawing/2014/main" id="{7E03A320-6718-454B-B020-9C3DA4D4E8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07" name="CuadroTexto 178">
          <a:extLst>
            <a:ext uri="{FF2B5EF4-FFF2-40B4-BE49-F238E27FC236}">
              <a16:creationId xmlns:a16="http://schemas.microsoft.com/office/drawing/2014/main" id="{6EB625B3-E853-4D2B-A2B0-2D1201BDF6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08" name="CuadroTexto 181">
          <a:extLst>
            <a:ext uri="{FF2B5EF4-FFF2-40B4-BE49-F238E27FC236}">
              <a16:creationId xmlns:a16="http://schemas.microsoft.com/office/drawing/2014/main" id="{2431135E-2234-4F1F-8564-FB4FF65395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09" name="CuadroTexto 182">
          <a:extLst>
            <a:ext uri="{FF2B5EF4-FFF2-40B4-BE49-F238E27FC236}">
              <a16:creationId xmlns:a16="http://schemas.microsoft.com/office/drawing/2014/main" id="{74AE12FC-1288-4A63-8566-CF23B90D51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0" name="CuadroTexto 183">
          <a:extLst>
            <a:ext uri="{FF2B5EF4-FFF2-40B4-BE49-F238E27FC236}">
              <a16:creationId xmlns:a16="http://schemas.microsoft.com/office/drawing/2014/main" id="{FF889FD2-B118-4357-8366-B3545B6978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1" name="CuadroTexto 185">
          <a:extLst>
            <a:ext uri="{FF2B5EF4-FFF2-40B4-BE49-F238E27FC236}">
              <a16:creationId xmlns:a16="http://schemas.microsoft.com/office/drawing/2014/main" id="{03C6FF10-C036-49CD-927F-2324F05370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2" name="CuadroTexto 186">
          <a:extLst>
            <a:ext uri="{FF2B5EF4-FFF2-40B4-BE49-F238E27FC236}">
              <a16:creationId xmlns:a16="http://schemas.microsoft.com/office/drawing/2014/main" id="{6CA22AE2-2F57-4925-AE6A-E92BED922E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3" name="CuadroTexto 187">
          <a:extLst>
            <a:ext uri="{FF2B5EF4-FFF2-40B4-BE49-F238E27FC236}">
              <a16:creationId xmlns:a16="http://schemas.microsoft.com/office/drawing/2014/main" id="{7D3930D4-8329-4D2B-B78E-E69E155D31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4" name="CuadroTexto 188">
          <a:extLst>
            <a:ext uri="{FF2B5EF4-FFF2-40B4-BE49-F238E27FC236}">
              <a16:creationId xmlns:a16="http://schemas.microsoft.com/office/drawing/2014/main" id="{C2219166-2BA6-4EA0-8E27-519D008DDE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5" name="CuadroTexto 189">
          <a:extLst>
            <a:ext uri="{FF2B5EF4-FFF2-40B4-BE49-F238E27FC236}">
              <a16:creationId xmlns:a16="http://schemas.microsoft.com/office/drawing/2014/main" id="{71F63A12-473A-4C36-9147-49B739BC08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6" name="CuadroTexto 190">
          <a:extLst>
            <a:ext uri="{FF2B5EF4-FFF2-40B4-BE49-F238E27FC236}">
              <a16:creationId xmlns:a16="http://schemas.microsoft.com/office/drawing/2014/main" id="{B46DFE72-E564-4F6A-A4B7-0E6C3568B8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7" name="CuadroTexto 192">
          <a:extLst>
            <a:ext uri="{FF2B5EF4-FFF2-40B4-BE49-F238E27FC236}">
              <a16:creationId xmlns:a16="http://schemas.microsoft.com/office/drawing/2014/main" id="{FF10A3E2-20A8-4632-BD0E-36965F4AE7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8" name="CuadroTexto 193">
          <a:extLst>
            <a:ext uri="{FF2B5EF4-FFF2-40B4-BE49-F238E27FC236}">
              <a16:creationId xmlns:a16="http://schemas.microsoft.com/office/drawing/2014/main" id="{E215A350-7AF5-4C09-98B3-A33405130D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19" name="CuadroTexto 194">
          <a:extLst>
            <a:ext uri="{FF2B5EF4-FFF2-40B4-BE49-F238E27FC236}">
              <a16:creationId xmlns:a16="http://schemas.microsoft.com/office/drawing/2014/main" id="{ADAC539A-8271-4506-9408-B7D525254C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0" name="CuadroTexto 196">
          <a:extLst>
            <a:ext uri="{FF2B5EF4-FFF2-40B4-BE49-F238E27FC236}">
              <a16:creationId xmlns:a16="http://schemas.microsoft.com/office/drawing/2014/main" id="{22A7E3F2-4B25-4AC4-8107-28593C93BA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1" name="CuadroTexto 197">
          <a:extLst>
            <a:ext uri="{FF2B5EF4-FFF2-40B4-BE49-F238E27FC236}">
              <a16:creationId xmlns:a16="http://schemas.microsoft.com/office/drawing/2014/main" id="{A545B07D-F015-4283-B2DC-7EB3CB040A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2" name="CuadroTexto 198">
          <a:extLst>
            <a:ext uri="{FF2B5EF4-FFF2-40B4-BE49-F238E27FC236}">
              <a16:creationId xmlns:a16="http://schemas.microsoft.com/office/drawing/2014/main" id="{C8197B02-CE7A-4805-80DE-CB494429D4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3" name="CuadroTexto 199">
          <a:extLst>
            <a:ext uri="{FF2B5EF4-FFF2-40B4-BE49-F238E27FC236}">
              <a16:creationId xmlns:a16="http://schemas.microsoft.com/office/drawing/2014/main" id="{BB871C1D-41C1-41E2-9877-34EEB06D0E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4" name="CuadroTexto 200">
          <a:extLst>
            <a:ext uri="{FF2B5EF4-FFF2-40B4-BE49-F238E27FC236}">
              <a16:creationId xmlns:a16="http://schemas.microsoft.com/office/drawing/2014/main" id="{EA7A1A4B-999E-476F-8080-D50FAC7A0E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5" name="CuadroTexto 201">
          <a:extLst>
            <a:ext uri="{FF2B5EF4-FFF2-40B4-BE49-F238E27FC236}">
              <a16:creationId xmlns:a16="http://schemas.microsoft.com/office/drawing/2014/main" id="{0D88FC31-5832-42A7-9AA6-84E761989B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6" name="CuadroTexto 203">
          <a:extLst>
            <a:ext uri="{FF2B5EF4-FFF2-40B4-BE49-F238E27FC236}">
              <a16:creationId xmlns:a16="http://schemas.microsoft.com/office/drawing/2014/main" id="{C19B4E70-A774-446D-BD70-5A46332D62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7" name="CuadroTexto 204">
          <a:extLst>
            <a:ext uri="{FF2B5EF4-FFF2-40B4-BE49-F238E27FC236}">
              <a16:creationId xmlns:a16="http://schemas.microsoft.com/office/drawing/2014/main" id="{136CF3C0-DD7F-4A78-BE72-7EBA1C3D3B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8" name="CuadroTexto 205">
          <a:extLst>
            <a:ext uri="{FF2B5EF4-FFF2-40B4-BE49-F238E27FC236}">
              <a16:creationId xmlns:a16="http://schemas.microsoft.com/office/drawing/2014/main" id="{65838698-BA33-4AB0-97A8-E9D0AA27FE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29" name="CuadroTexto 206">
          <a:extLst>
            <a:ext uri="{FF2B5EF4-FFF2-40B4-BE49-F238E27FC236}">
              <a16:creationId xmlns:a16="http://schemas.microsoft.com/office/drawing/2014/main" id="{7DAFAD3C-61F9-4547-9C9C-777F4487A4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30" name="CuadroTexto 207">
          <a:extLst>
            <a:ext uri="{FF2B5EF4-FFF2-40B4-BE49-F238E27FC236}">
              <a16:creationId xmlns:a16="http://schemas.microsoft.com/office/drawing/2014/main" id="{778EE54A-EB81-4D9A-B737-C4EA310129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31" name="CuadroTexto 208">
          <a:extLst>
            <a:ext uri="{FF2B5EF4-FFF2-40B4-BE49-F238E27FC236}">
              <a16:creationId xmlns:a16="http://schemas.microsoft.com/office/drawing/2014/main" id="{B4973864-02C8-4BB7-BD98-A4418E56F5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32" name="CuadroTexto 210">
          <a:extLst>
            <a:ext uri="{FF2B5EF4-FFF2-40B4-BE49-F238E27FC236}">
              <a16:creationId xmlns:a16="http://schemas.microsoft.com/office/drawing/2014/main" id="{6B919EF0-08F1-415C-83CA-C82431180E9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33" name="CuadroTexto 211">
          <a:extLst>
            <a:ext uri="{FF2B5EF4-FFF2-40B4-BE49-F238E27FC236}">
              <a16:creationId xmlns:a16="http://schemas.microsoft.com/office/drawing/2014/main" id="{E75F543D-EA94-496B-88FC-2374587BF15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34" name="CuadroTexto 212">
          <a:extLst>
            <a:ext uri="{FF2B5EF4-FFF2-40B4-BE49-F238E27FC236}">
              <a16:creationId xmlns:a16="http://schemas.microsoft.com/office/drawing/2014/main" id="{7A4BB254-AA1B-4249-B237-20B9E295A8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335" name="CuadroTexto 213">
          <a:extLst>
            <a:ext uri="{FF2B5EF4-FFF2-40B4-BE49-F238E27FC236}">
              <a16:creationId xmlns:a16="http://schemas.microsoft.com/office/drawing/2014/main" id="{91B10E39-917C-4BA9-BDDA-883A0441559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336" name="CuadroTexto 214">
          <a:extLst>
            <a:ext uri="{FF2B5EF4-FFF2-40B4-BE49-F238E27FC236}">
              <a16:creationId xmlns:a16="http://schemas.microsoft.com/office/drawing/2014/main" id="{0D26DF51-DD91-4E7F-BEDF-7B6CE67B3B9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337" name="CuadroTexto 215">
          <a:extLst>
            <a:ext uri="{FF2B5EF4-FFF2-40B4-BE49-F238E27FC236}">
              <a16:creationId xmlns:a16="http://schemas.microsoft.com/office/drawing/2014/main" id="{A467854E-ADDF-4505-9C97-7DD4FB87B52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338" name="CuadroTexto 44">
          <a:extLst>
            <a:ext uri="{FF2B5EF4-FFF2-40B4-BE49-F238E27FC236}">
              <a16:creationId xmlns:a16="http://schemas.microsoft.com/office/drawing/2014/main" id="{E5E56C9C-F689-42A2-90F6-FF0B54428C6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339" name="CuadroTexto 53">
          <a:extLst>
            <a:ext uri="{FF2B5EF4-FFF2-40B4-BE49-F238E27FC236}">
              <a16:creationId xmlns:a16="http://schemas.microsoft.com/office/drawing/2014/main" id="{D9589D29-5F86-4CFE-89E9-BD83B24EA86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340" name="CuadroTexto 60">
          <a:extLst>
            <a:ext uri="{FF2B5EF4-FFF2-40B4-BE49-F238E27FC236}">
              <a16:creationId xmlns:a16="http://schemas.microsoft.com/office/drawing/2014/main" id="{1AD41BC3-1277-42BB-BFA4-02D2308D3F7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41" name="CuadroTexto 64">
          <a:extLst>
            <a:ext uri="{FF2B5EF4-FFF2-40B4-BE49-F238E27FC236}">
              <a16:creationId xmlns:a16="http://schemas.microsoft.com/office/drawing/2014/main" id="{7AD956E3-C152-410B-87EF-0E909D1943F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42" name="CuadroTexto 71">
          <a:extLst>
            <a:ext uri="{FF2B5EF4-FFF2-40B4-BE49-F238E27FC236}">
              <a16:creationId xmlns:a16="http://schemas.microsoft.com/office/drawing/2014/main" id="{312C3B67-22B9-434D-BDFB-F3256D47B3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43" name="CuadroTexto 78">
          <a:extLst>
            <a:ext uri="{FF2B5EF4-FFF2-40B4-BE49-F238E27FC236}">
              <a16:creationId xmlns:a16="http://schemas.microsoft.com/office/drawing/2014/main" id="{A43D3F9C-9C7C-4F93-93F0-537D55C6B1B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44" name="CuadroTexto 176">
          <a:extLst>
            <a:ext uri="{FF2B5EF4-FFF2-40B4-BE49-F238E27FC236}">
              <a16:creationId xmlns:a16="http://schemas.microsoft.com/office/drawing/2014/main" id="{DE61448C-7E70-4BAB-AC85-C3BF7A6F6E5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45" name="CuadroTexto 177">
          <a:extLst>
            <a:ext uri="{FF2B5EF4-FFF2-40B4-BE49-F238E27FC236}">
              <a16:creationId xmlns:a16="http://schemas.microsoft.com/office/drawing/2014/main" id="{F2017DAB-250B-4580-AF6E-D359B116BA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46" name="CuadroTexto 178">
          <a:extLst>
            <a:ext uri="{FF2B5EF4-FFF2-40B4-BE49-F238E27FC236}">
              <a16:creationId xmlns:a16="http://schemas.microsoft.com/office/drawing/2014/main" id="{A59AC096-FA11-42CE-B658-3CE8E634BE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47" name="CuadroTexto 181">
          <a:extLst>
            <a:ext uri="{FF2B5EF4-FFF2-40B4-BE49-F238E27FC236}">
              <a16:creationId xmlns:a16="http://schemas.microsoft.com/office/drawing/2014/main" id="{2A5E72A2-7CFA-445E-9022-CBAF7DA313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48" name="CuadroTexto 182">
          <a:extLst>
            <a:ext uri="{FF2B5EF4-FFF2-40B4-BE49-F238E27FC236}">
              <a16:creationId xmlns:a16="http://schemas.microsoft.com/office/drawing/2014/main" id="{860E14AA-BE50-4FFE-B124-F2AAF92E1C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49" name="CuadroTexto 183">
          <a:extLst>
            <a:ext uri="{FF2B5EF4-FFF2-40B4-BE49-F238E27FC236}">
              <a16:creationId xmlns:a16="http://schemas.microsoft.com/office/drawing/2014/main" id="{53D9CBD1-D8C1-4B3F-9E0B-D3A156CB4C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0" name="CuadroTexto 185">
          <a:extLst>
            <a:ext uri="{FF2B5EF4-FFF2-40B4-BE49-F238E27FC236}">
              <a16:creationId xmlns:a16="http://schemas.microsoft.com/office/drawing/2014/main" id="{71AB8AEB-F9FE-48EE-A73B-E4A5E817596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1" name="CuadroTexto 186">
          <a:extLst>
            <a:ext uri="{FF2B5EF4-FFF2-40B4-BE49-F238E27FC236}">
              <a16:creationId xmlns:a16="http://schemas.microsoft.com/office/drawing/2014/main" id="{8CAF9672-D599-4987-8475-523BF5C124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2" name="CuadroTexto 187">
          <a:extLst>
            <a:ext uri="{FF2B5EF4-FFF2-40B4-BE49-F238E27FC236}">
              <a16:creationId xmlns:a16="http://schemas.microsoft.com/office/drawing/2014/main" id="{CA16528B-437E-4A94-91FC-BD33F635AA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3" name="CuadroTexto 188">
          <a:extLst>
            <a:ext uri="{FF2B5EF4-FFF2-40B4-BE49-F238E27FC236}">
              <a16:creationId xmlns:a16="http://schemas.microsoft.com/office/drawing/2014/main" id="{3994F2FC-F893-42AA-8621-CCF80E67AB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4" name="CuadroTexto 189">
          <a:extLst>
            <a:ext uri="{FF2B5EF4-FFF2-40B4-BE49-F238E27FC236}">
              <a16:creationId xmlns:a16="http://schemas.microsoft.com/office/drawing/2014/main" id="{35B98498-08E8-4B6B-9710-7B99438A69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5" name="CuadroTexto 190">
          <a:extLst>
            <a:ext uri="{FF2B5EF4-FFF2-40B4-BE49-F238E27FC236}">
              <a16:creationId xmlns:a16="http://schemas.microsoft.com/office/drawing/2014/main" id="{B4A55F7A-41FD-4810-B5DB-FB663AE053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6" name="CuadroTexto 192">
          <a:extLst>
            <a:ext uri="{FF2B5EF4-FFF2-40B4-BE49-F238E27FC236}">
              <a16:creationId xmlns:a16="http://schemas.microsoft.com/office/drawing/2014/main" id="{D46A5A18-8EAD-4D2C-ADB8-BBFA488C35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7" name="CuadroTexto 193">
          <a:extLst>
            <a:ext uri="{FF2B5EF4-FFF2-40B4-BE49-F238E27FC236}">
              <a16:creationId xmlns:a16="http://schemas.microsoft.com/office/drawing/2014/main" id="{FB42F37B-917F-4B4B-86D7-5BBEA13898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8" name="CuadroTexto 194">
          <a:extLst>
            <a:ext uri="{FF2B5EF4-FFF2-40B4-BE49-F238E27FC236}">
              <a16:creationId xmlns:a16="http://schemas.microsoft.com/office/drawing/2014/main" id="{9EA9331B-D1C4-4360-A60D-36431DE8E2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59" name="CuadroTexto 196">
          <a:extLst>
            <a:ext uri="{FF2B5EF4-FFF2-40B4-BE49-F238E27FC236}">
              <a16:creationId xmlns:a16="http://schemas.microsoft.com/office/drawing/2014/main" id="{C75E7E13-B7F4-4000-A1FD-A8CB892EB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0" name="CuadroTexto 197">
          <a:extLst>
            <a:ext uri="{FF2B5EF4-FFF2-40B4-BE49-F238E27FC236}">
              <a16:creationId xmlns:a16="http://schemas.microsoft.com/office/drawing/2014/main" id="{8F39845C-DE22-4ACA-A419-53D3790D1D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1" name="CuadroTexto 198">
          <a:extLst>
            <a:ext uri="{FF2B5EF4-FFF2-40B4-BE49-F238E27FC236}">
              <a16:creationId xmlns:a16="http://schemas.microsoft.com/office/drawing/2014/main" id="{C8ED1D7B-232F-474E-BB87-38EBC20F41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2" name="CuadroTexto 199">
          <a:extLst>
            <a:ext uri="{FF2B5EF4-FFF2-40B4-BE49-F238E27FC236}">
              <a16:creationId xmlns:a16="http://schemas.microsoft.com/office/drawing/2014/main" id="{FCD6EF8C-44ED-47CD-AB9A-69CA18A2B8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3" name="CuadroTexto 200">
          <a:extLst>
            <a:ext uri="{FF2B5EF4-FFF2-40B4-BE49-F238E27FC236}">
              <a16:creationId xmlns:a16="http://schemas.microsoft.com/office/drawing/2014/main" id="{BDE31383-E873-4E78-8820-49004A83D02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4" name="CuadroTexto 201">
          <a:extLst>
            <a:ext uri="{FF2B5EF4-FFF2-40B4-BE49-F238E27FC236}">
              <a16:creationId xmlns:a16="http://schemas.microsoft.com/office/drawing/2014/main" id="{43849248-3ED1-429A-B734-80FB6BA2F4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5" name="CuadroTexto 203">
          <a:extLst>
            <a:ext uri="{FF2B5EF4-FFF2-40B4-BE49-F238E27FC236}">
              <a16:creationId xmlns:a16="http://schemas.microsoft.com/office/drawing/2014/main" id="{5F7FCB8E-92CB-4BF4-8FB8-94B5A6EA7A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6" name="CuadroTexto 204">
          <a:extLst>
            <a:ext uri="{FF2B5EF4-FFF2-40B4-BE49-F238E27FC236}">
              <a16:creationId xmlns:a16="http://schemas.microsoft.com/office/drawing/2014/main" id="{E63B3742-DCC3-4A36-96EC-E552267B8D2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7" name="CuadroTexto 205">
          <a:extLst>
            <a:ext uri="{FF2B5EF4-FFF2-40B4-BE49-F238E27FC236}">
              <a16:creationId xmlns:a16="http://schemas.microsoft.com/office/drawing/2014/main" id="{FA51C8F9-E841-42FF-BC00-E78114D31D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8" name="CuadroTexto 206">
          <a:extLst>
            <a:ext uri="{FF2B5EF4-FFF2-40B4-BE49-F238E27FC236}">
              <a16:creationId xmlns:a16="http://schemas.microsoft.com/office/drawing/2014/main" id="{22B28EAA-2BA6-4084-B42C-892B2EC249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69" name="CuadroTexto 207">
          <a:extLst>
            <a:ext uri="{FF2B5EF4-FFF2-40B4-BE49-F238E27FC236}">
              <a16:creationId xmlns:a16="http://schemas.microsoft.com/office/drawing/2014/main" id="{DF9CC6A9-2528-4455-AF7A-CC4B3AB01F0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70" name="CuadroTexto 208">
          <a:extLst>
            <a:ext uri="{FF2B5EF4-FFF2-40B4-BE49-F238E27FC236}">
              <a16:creationId xmlns:a16="http://schemas.microsoft.com/office/drawing/2014/main" id="{A3BF3C41-72CA-428A-BE59-96581F4EA5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71" name="CuadroTexto 210">
          <a:extLst>
            <a:ext uri="{FF2B5EF4-FFF2-40B4-BE49-F238E27FC236}">
              <a16:creationId xmlns:a16="http://schemas.microsoft.com/office/drawing/2014/main" id="{0DD5703F-5A86-42B0-B154-2D10EEB36E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72" name="CuadroTexto 211">
          <a:extLst>
            <a:ext uri="{FF2B5EF4-FFF2-40B4-BE49-F238E27FC236}">
              <a16:creationId xmlns:a16="http://schemas.microsoft.com/office/drawing/2014/main" id="{1D8DCE45-B57D-49EB-9189-A43792A4397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73" name="CuadroTexto 212">
          <a:extLst>
            <a:ext uri="{FF2B5EF4-FFF2-40B4-BE49-F238E27FC236}">
              <a16:creationId xmlns:a16="http://schemas.microsoft.com/office/drawing/2014/main" id="{3A86AC5B-79E4-4C8C-97DC-3BEB01489D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374" name="CuadroTexto 213">
          <a:extLst>
            <a:ext uri="{FF2B5EF4-FFF2-40B4-BE49-F238E27FC236}">
              <a16:creationId xmlns:a16="http://schemas.microsoft.com/office/drawing/2014/main" id="{932DE348-2614-41F9-AD21-A45379BB75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375" name="CuadroTexto 214">
          <a:extLst>
            <a:ext uri="{FF2B5EF4-FFF2-40B4-BE49-F238E27FC236}">
              <a16:creationId xmlns:a16="http://schemas.microsoft.com/office/drawing/2014/main" id="{81A2AF10-5CF5-4469-8149-2296B2F5B4B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376" name="CuadroTexto 215">
          <a:extLst>
            <a:ext uri="{FF2B5EF4-FFF2-40B4-BE49-F238E27FC236}">
              <a16:creationId xmlns:a16="http://schemas.microsoft.com/office/drawing/2014/main" id="{B3F53301-A30D-43DD-91B9-C7D323E1C27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377" name="CuadroTexto 44">
          <a:extLst>
            <a:ext uri="{FF2B5EF4-FFF2-40B4-BE49-F238E27FC236}">
              <a16:creationId xmlns:a16="http://schemas.microsoft.com/office/drawing/2014/main" id="{284DE632-D9B3-4CCD-992F-46033CF663C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378" name="CuadroTexto 53">
          <a:extLst>
            <a:ext uri="{FF2B5EF4-FFF2-40B4-BE49-F238E27FC236}">
              <a16:creationId xmlns:a16="http://schemas.microsoft.com/office/drawing/2014/main" id="{6FE2BA95-66ED-48F2-B1FB-C5268E079FA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379" name="CuadroTexto 60">
          <a:extLst>
            <a:ext uri="{FF2B5EF4-FFF2-40B4-BE49-F238E27FC236}">
              <a16:creationId xmlns:a16="http://schemas.microsoft.com/office/drawing/2014/main" id="{2D219CFE-B94E-4575-BBE7-092A8B47B76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80" name="CuadroTexto 64">
          <a:extLst>
            <a:ext uri="{FF2B5EF4-FFF2-40B4-BE49-F238E27FC236}">
              <a16:creationId xmlns:a16="http://schemas.microsoft.com/office/drawing/2014/main" id="{29D37B19-C388-47B3-B3AE-9ECB2188666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81" name="CuadroTexto 71">
          <a:extLst>
            <a:ext uri="{FF2B5EF4-FFF2-40B4-BE49-F238E27FC236}">
              <a16:creationId xmlns:a16="http://schemas.microsoft.com/office/drawing/2014/main" id="{CD013A09-05CE-4DFA-9B60-7A092F9BFE4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382" name="CuadroTexto 78">
          <a:extLst>
            <a:ext uri="{FF2B5EF4-FFF2-40B4-BE49-F238E27FC236}">
              <a16:creationId xmlns:a16="http://schemas.microsoft.com/office/drawing/2014/main" id="{C8D8839A-6F77-44C3-89BF-C5C31AD0C7D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83" name="CuadroTexto 176">
          <a:extLst>
            <a:ext uri="{FF2B5EF4-FFF2-40B4-BE49-F238E27FC236}">
              <a16:creationId xmlns:a16="http://schemas.microsoft.com/office/drawing/2014/main" id="{0569F781-8D96-4F7A-BED9-C334B80A42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84" name="CuadroTexto 177">
          <a:extLst>
            <a:ext uri="{FF2B5EF4-FFF2-40B4-BE49-F238E27FC236}">
              <a16:creationId xmlns:a16="http://schemas.microsoft.com/office/drawing/2014/main" id="{7EF3CC58-9AC9-4E57-B0B0-E3FCBD769C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85" name="CuadroTexto 178">
          <a:extLst>
            <a:ext uri="{FF2B5EF4-FFF2-40B4-BE49-F238E27FC236}">
              <a16:creationId xmlns:a16="http://schemas.microsoft.com/office/drawing/2014/main" id="{78F607BC-4180-45D4-BB8B-03F6D2F8DE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86" name="CuadroTexto 181">
          <a:extLst>
            <a:ext uri="{FF2B5EF4-FFF2-40B4-BE49-F238E27FC236}">
              <a16:creationId xmlns:a16="http://schemas.microsoft.com/office/drawing/2014/main" id="{BB02C96B-93F9-4589-8328-3258466DCE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87" name="CuadroTexto 182">
          <a:extLst>
            <a:ext uri="{FF2B5EF4-FFF2-40B4-BE49-F238E27FC236}">
              <a16:creationId xmlns:a16="http://schemas.microsoft.com/office/drawing/2014/main" id="{CC21ED48-E88E-4FAA-BC9E-EDA6BA9AAE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88" name="CuadroTexto 183">
          <a:extLst>
            <a:ext uri="{FF2B5EF4-FFF2-40B4-BE49-F238E27FC236}">
              <a16:creationId xmlns:a16="http://schemas.microsoft.com/office/drawing/2014/main" id="{A750055B-20BB-4BED-8A81-513B708ABB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89" name="CuadroTexto 185">
          <a:extLst>
            <a:ext uri="{FF2B5EF4-FFF2-40B4-BE49-F238E27FC236}">
              <a16:creationId xmlns:a16="http://schemas.microsoft.com/office/drawing/2014/main" id="{D22EC4B9-82F3-4A2E-A1C9-E831936E30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0" name="CuadroTexto 186">
          <a:extLst>
            <a:ext uri="{FF2B5EF4-FFF2-40B4-BE49-F238E27FC236}">
              <a16:creationId xmlns:a16="http://schemas.microsoft.com/office/drawing/2014/main" id="{AB20BE76-1E43-4DE3-9B0C-CCD3F2990A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1" name="CuadroTexto 187">
          <a:extLst>
            <a:ext uri="{FF2B5EF4-FFF2-40B4-BE49-F238E27FC236}">
              <a16:creationId xmlns:a16="http://schemas.microsoft.com/office/drawing/2014/main" id="{AA1E97F0-5D61-4DCF-9404-EC090FB888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2" name="CuadroTexto 188">
          <a:extLst>
            <a:ext uri="{FF2B5EF4-FFF2-40B4-BE49-F238E27FC236}">
              <a16:creationId xmlns:a16="http://schemas.microsoft.com/office/drawing/2014/main" id="{9EF2CF5E-7C7C-431E-9DD0-901CDD46CB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3" name="CuadroTexto 189">
          <a:extLst>
            <a:ext uri="{FF2B5EF4-FFF2-40B4-BE49-F238E27FC236}">
              <a16:creationId xmlns:a16="http://schemas.microsoft.com/office/drawing/2014/main" id="{1D2D5C45-2E68-49AE-81CF-078D9F2509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4" name="CuadroTexto 190">
          <a:extLst>
            <a:ext uri="{FF2B5EF4-FFF2-40B4-BE49-F238E27FC236}">
              <a16:creationId xmlns:a16="http://schemas.microsoft.com/office/drawing/2014/main" id="{B24BEB15-2D57-4069-A554-0EAEBF3020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5" name="CuadroTexto 192">
          <a:extLst>
            <a:ext uri="{FF2B5EF4-FFF2-40B4-BE49-F238E27FC236}">
              <a16:creationId xmlns:a16="http://schemas.microsoft.com/office/drawing/2014/main" id="{3D610EF6-2574-4B12-9F3B-1CE188530E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6" name="CuadroTexto 193">
          <a:extLst>
            <a:ext uri="{FF2B5EF4-FFF2-40B4-BE49-F238E27FC236}">
              <a16:creationId xmlns:a16="http://schemas.microsoft.com/office/drawing/2014/main" id="{CAA3AC98-8AE0-4237-889E-5E1596EB58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7" name="CuadroTexto 194">
          <a:extLst>
            <a:ext uri="{FF2B5EF4-FFF2-40B4-BE49-F238E27FC236}">
              <a16:creationId xmlns:a16="http://schemas.microsoft.com/office/drawing/2014/main" id="{899F1308-E417-4594-8B3D-7F44E26FD1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8" name="CuadroTexto 196">
          <a:extLst>
            <a:ext uri="{FF2B5EF4-FFF2-40B4-BE49-F238E27FC236}">
              <a16:creationId xmlns:a16="http://schemas.microsoft.com/office/drawing/2014/main" id="{161780DF-AC96-4392-AF90-B46C250882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399" name="CuadroTexto 197">
          <a:extLst>
            <a:ext uri="{FF2B5EF4-FFF2-40B4-BE49-F238E27FC236}">
              <a16:creationId xmlns:a16="http://schemas.microsoft.com/office/drawing/2014/main" id="{2403629E-AB01-4A08-9C08-AF642D0E7D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0" name="CuadroTexto 198">
          <a:extLst>
            <a:ext uri="{FF2B5EF4-FFF2-40B4-BE49-F238E27FC236}">
              <a16:creationId xmlns:a16="http://schemas.microsoft.com/office/drawing/2014/main" id="{EEB3E3AE-A8AC-4D9D-95F8-433061582B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1" name="CuadroTexto 199">
          <a:extLst>
            <a:ext uri="{FF2B5EF4-FFF2-40B4-BE49-F238E27FC236}">
              <a16:creationId xmlns:a16="http://schemas.microsoft.com/office/drawing/2014/main" id="{DEE27269-47B0-4147-BC7A-DB1F503446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2" name="CuadroTexto 200">
          <a:extLst>
            <a:ext uri="{FF2B5EF4-FFF2-40B4-BE49-F238E27FC236}">
              <a16:creationId xmlns:a16="http://schemas.microsoft.com/office/drawing/2014/main" id="{FFB6D015-7DFF-400C-8809-476ECDE0DA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3" name="CuadroTexto 201">
          <a:extLst>
            <a:ext uri="{FF2B5EF4-FFF2-40B4-BE49-F238E27FC236}">
              <a16:creationId xmlns:a16="http://schemas.microsoft.com/office/drawing/2014/main" id="{EED86AB2-EC35-4D1D-A2A1-620A089FD19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4" name="CuadroTexto 203">
          <a:extLst>
            <a:ext uri="{FF2B5EF4-FFF2-40B4-BE49-F238E27FC236}">
              <a16:creationId xmlns:a16="http://schemas.microsoft.com/office/drawing/2014/main" id="{14921089-32DD-4DE9-95A7-0EC0DB3989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5" name="CuadroTexto 204">
          <a:extLst>
            <a:ext uri="{FF2B5EF4-FFF2-40B4-BE49-F238E27FC236}">
              <a16:creationId xmlns:a16="http://schemas.microsoft.com/office/drawing/2014/main" id="{4422B552-B0C2-43BE-AA7E-DF24D30605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6" name="CuadroTexto 205">
          <a:extLst>
            <a:ext uri="{FF2B5EF4-FFF2-40B4-BE49-F238E27FC236}">
              <a16:creationId xmlns:a16="http://schemas.microsoft.com/office/drawing/2014/main" id="{541BCB2F-ACEA-40C3-A5DD-0C97B2E325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7" name="CuadroTexto 206">
          <a:extLst>
            <a:ext uri="{FF2B5EF4-FFF2-40B4-BE49-F238E27FC236}">
              <a16:creationId xmlns:a16="http://schemas.microsoft.com/office/drawing/2014/main" id="{8B11CC31-86FE-453B-BE04-599D789993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8" name="CuadroTexto 207">
          <a:extLst>
            <a:ext uri="{FF2B5EF4-FFF2-40B4-BE49-F238E27FC236}">
              <a16:creationId xmlns:a16="http://schemas.microsoft.com/office/drawing/2014/main" id="{C41534B4-57E5-4FF1-AFD6-44A9DB4558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09" name="CuadroTexto 208">
          <a:extLst>
            <a:ext uri="{FF2B5EF4-FFF2-40B4-BE49-F238E27FC236}">
              <a16:creationId xmlns:a16="http://schemas.microsoft.com/office/drawing/2014/main" id="{5E200658-CD72-444F-A6DA-70C082A537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10" name="CuadroTexto 210">
          <a:extLst>
            <a:ext uri="{FF2B5EF4-FFF2-40B4-BE49-F238E27FC236}">
              <a16:creationId xmlns:a16="http://schemas.microsoft.com/office/drawing/2014/main" id="{2CD5D0E7-CF09-4808-A287-EEEAF45A05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11" name="CuadroTexto 211">
          <a:extLst>
            <a:ext uri="{FF2B5EF4-FFF2-40B4-BE49-F238E27FC236}">
              <a16:creationId xmlns:a16="http://schemas.microsoft.com/office/drawing/2014/main" id="{F80B92E8-652E-43D3-8BCD-56758552B6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12" name="CuadroTexto 212">
          <a:extLst>
            <a:ext uri="{FF2B5EF4-FFF2-40B4-BE49-F238E27FC236}">
              <a16:creationId xmlns:a16="http://schemas.microsoft.com/office/drawing/2014/main" id="{DC0B6C46-326F-4C56-9CAF-1D57C53162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413" name="CuadroTexto 213">
          <a:extLst>
            <a:ext uri="{FF2B5EF4-FFF2-40B4-BE49-F238E27FC236}">
              <a16:creationId xmlns:a16="http://schemas.microsoft.com/office/drawing/2014/main" id="{68540C0A-B804-4201-AA36-A329A0B6F0A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414" name="CuadroTexto 214">
          <a:extLst>
            <a:ext uri="{FF2B5EF4-FFF2-40B4-BE49-F238E27FC236}">
              <a16:creationId xmlns:a16="http://schemas.microsoft.com/office/drawing/2014/main" id="{1A92E3C8-12FF-40BF-B122-AA3C69F318D7}"/>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415" name="CuadroTexto 215">
          <a:extLst>
            <a:ext uri="{FF2B5EF4-FFF2-40B4-BE49-F238E27FC236}">
              <a16:creationId xmlns:a16="http://schemas.microsoft.com/office/drawing/2014/main" id="{89BDB2A0-A698-4E65-AD17-BF057FD104E7}"/>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416" name="CuadroTexto 44">
          <a:extLst>
            <a:ext uri="{FF2B5EF4-FFF2-40B4-BE49-F238E27FC236}">
              <a16:creationId xmlns:a16="http://schemas.microsoft.com/office/drawing/2014/main" id="{1508DB28-B4EF-4037-924B-F6CBAF4603D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417" name="CuadroTexto 53">
          <a:extLst>
            <a:ext uri="{FF2B5EF4-FFF2-40B4-BE49-F238E27FC236}">
              <a16:creationId xmlns:a16="http://schemas.microsoft.com/office/drawing/2014/main" id="{2DE8D753-6191-4A05-87B3-A1A4754512A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62</xdr:row>
      <xdr:rowOff>0</xdr:rowOff>
    </xdr:from>
    <xdr:ext cx="65" cy="172227"/>
    <xdr:sp macro="" textlink="">
      <xdr:nvSpPr>
        <xdr:cNvPr id="2418" name="CuadroTexto 60">
          <a:extLst>
            <a:ext uri="{FF2B5EF4-FFF2-40B4-BE49-F238E27FC236}">
              <a16:creationId xmlns:a16="http://schemas.microsoft.com/office/drawing/2014/main" id="{E9F08E6D-72B9-43CD-A5B9-AFBECB8DF50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419" name="CuadroTexto 64">
          <a:extLst>
            <a:ext uri="{FF2B5EF4-FFF2-40B4-BE49-F238E27FC236}">
              <a16:creationId xmlns:a16="http://schemas.microsoft.com/office/drawing/2014/main" id="{13705386-6373-41DB-B30B-535C22FBAF7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420" name="CuadroTexto 71">
          <a:extLst>
            <a:ext uri="{FF2B5EF4-FFF2-40B4-BE49-F238E27FC236}">
              <a16:creationId xmlns:a16="http://schemas.microsoft.com/office/drawing/2014/main" id="{E8DE168C-A07C-4E66-9C8C-02287967036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62</xdr:row>
      <xdr:rowOff>0</xdr:rowOff>
    </xdr:from>
    <xdr:ext cx="65" cy="172227"/>
    <xdr:sp macro="" textlink="">
      <xdr:nvSpPr>
        <xdr:cNvPr id="2421" name="CuadroTexto 78">
          <a:extLst>
            <a:ext uri="{FF2B5EF4-FFF2-40B4-BE49-F238E27FC236}">
              <a16:creationId xmlns:a16="http://schemas.microsoft.com/office/drawing/2014/main" id="{9084E5CE-572C-4776-ADDF-27B19AB10CE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22" name="CuadroTexto 176">
          <a:extLst>
            <a:ext uri="{FF2B5EF4-FFF2-40B4-BE49-F238E27FC236}">
              <a16:creationId xmlns:a16="http://schemas.microsoft.com/office/drawing/2014/main" id="{906E1AB4-E498-4E09-BAF0-291CF67E534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23" name="CuadroTexto 177">
          <a:extLst>
            <a:ext uri="{FF2B5EF4-FFF2-40B4-BE49-F238E27FC236}">
              <a16:creationId xmlns:a16="http://schemas.microsoft.com/office/drawing/2014/main" id="{8E5155E0-EE83-45BD-BEBE-4B2B99B57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24" name="CuadroTexto 178">
          <a:extLst>
            <a:ext uri="{FF2B5EF4-FFF2-40B4-BE49-F238E27FC236}">
              <a16:creationId xmlns:a16="http://schemas.microsoft.com/office/drawing/2014/main" id="{60CF3C9C-056D-4FA7-A82C-00A76773E2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25" name="CuadroTexto 181">
          <a:extLst>
            <a:ext uri="{FF2B5EF4-FFF2-40B4-BE49-F238E27FC236}">
              <a16:creationId xmlns:a16="http://schemas.microsoft.com/office/drawing/2014/main" id="{D17193B4-AB43-41F5-AA4B-1DAB4D7191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26" name="CuadroTexto 182">
          <a:extLst>
            <a:ext uri="{FF2B5EF4-FFF2-40B4-BE49-F238E27FC236}">
              <a16:creationId xmlns:a16="http://schemas.microsoft.com/office/drawing/2014/main" id="{639FE8EF-51C9-4152-B3FC-0D71A613E6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27" name="CuadroTexto 183">
          <a:extLst>
            <a:ext uri="{FF2B5EF4-FFF2-40B4-BE49-F238E27FC236}">
              <a16:creationId xmlns:a16="http://schemas.microsoft.com/office/drawing/2014/main" id="{7D8E88FA-BF59-474B-B869-7C16EB7F61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28" name="CuadroTexto 185">
          <a:extLst>
            <a:ext uri="{FF2B5EF4-FFF2-40B4-BE49-F238E27FC236}">
              <a16:creationId xmlns:a16="http://schemas.microsoft.com/office/drawing/2014/main" id="{629FA1CF-F266-4F2E-8267-7D4A99E659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29" name="CuadroTexto 186">
          <a:extLst>
            <a:ext uri="{FF2B5EF4-FFF2-40B4-BE49-F238E27FC236}">
              <a16:creationId xmlns:a16="http://schemas.microsoft.com/office/drawing/2014/main" id="{0D489BB1-D428-4038-8F23-29DE8467A2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0" name="CuadroTexto 187">
          <a:extLst>
            <a:ext uri="{FF2B5EF4-FFF2-40B4-BE49-F238E27FC236}">
              <a16:creationId xmlns:a16="http://schemas.microsoft.com/office/drawing/2014/main" id="{BF04F2D8-7658-49A9-B02F-A839FB66BA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1" name="CuadroTexto 188">
          <a:extLst>
            <a:ext uri="{FF2B5EF4-FFF2-40B4-BE49-F238E27FC236}">
              <a16:creationId xmlns:a16="http://schemas.microsoft.com/office/drawing/2014/main" id="{980B15BD-B419-48E7-A85B-034C54C087C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2" name="CuadroTexto 189">
          <a:extLst>
            <a:ext uri="{FF2B5EF4-FFF2-40B4-BE49-F238E27FC236}">
              <a16:creationId xmlns:a16="http://schemas.microsoft.com/office/drawing/2014/main" id="{FF614C86-D4C1-444C-9B45-9DD77F1AA9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3" name="CuadroTexto 190">
          <a:extLst>
            <a:ext uri="{FF2B5EF4-FFF2-40B4-BE49-F238E27FC236}">
              <a16:creationId xmlns:a16="http://schemas.microsoft.com/office/drawing/2014/main" id="{FA705ADB-8608-4DEA-9E44-BAC8439E98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4" name="CuadroTexto 192">
          <a:extLst>
            <a:ext uri="{FF2B5EF4-FFF2-40B4-BE49-F238E27FC236}">
              <a16:creationId xmlns:a16="http://schemas.microsoft.com/office/drawing/2014/main" id="{0D328F67-6381-457B-955F-F4985B80C8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5" name="CuadroTexto 193">
          <a:extLst>
            <a:ext uri="{FF2B5EF4-FFF2-40B4-BE49-F238E27FC236}">
              <a16:creationId xmlns:a16="http://schemas.microsoft.com/office/drawing/2014/main" id="{7E4D02A9-0AFF-4BF8-9AC6-171CA4A48C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6" name="CuadroTexto 194">
          <a:extLst>
            <a:ext uri="{FF2B5EF4-FFF2-40B4-BE49-F238E27FC236}">
              <a16:creationId xmlns:a16="http://schemas.microsoft.com/office/drawing/2014/main" id="{A5E82E38-DFB0-4B7D-A24F-5A8453A772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7" name="CuadroTexto 196">
          <a:extLst>
            <a:ext uri="{FF2B5EF4-FFF2-40B4-BE49-F238E27FC236}">
              <a16:creationId xmlns:a16="http://schemas.microsoft.com/office/drawing/2014/main" id="{AC084400-D952-400A-A90B-6367E27BF5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8" name="CuadroTexto 197">
          <a:extLst>
            <a:ext uri="{FF2B5EF4-FFF2-40B4-BE49-F238E27FC236}">
              <a16:creationId xmlns:a16="http://schemas.microsoft.com/office/drawing/2014/main" id="{D13D4722-088B-40CB-B807-B5A27CA307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39" name="CuadroTexto 198">
          <a:extLst>
            <a:ext uri="{FF2B5EF4-FFF2-40B4-BE49-F238E27FC236}">
              <a16:creationId xmlns:a16="http://schemas.microsoft.com/office/drawing/2014/main" id="{CA305D25-71CE-4CEC-B49A-A5BE957D39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0" name="CuadroTexto 199">
          <a:extLst>
            <a:ext uri="{FF2B5EF4-FFF2-40B4-BE49-F238E27FC236}">
              <a16:creationId xmlns:a16="http://schemas.microsoft.com/office/drawing/2014/main" id="{E9EF8A80-F810-43CA-930E-DD014D3329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1" name="CuadroTexto 200">
          <a:extLst>
            <a:ext uri="{FF2B5EF4-FFF2-40B4-BE49-F238E27FC236}">
              <a16:creationId xmlns:a16="http://schemas.microsoft.com/office/drawing/2014/main" id="{E189E33A-54DD-4A82-8D5B-5FDC2FA32A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2" name="CuadroTexto 201">
          <a:extLst>
            <a:ext uri="{FF2B5EF4-FFF2-40B4-BE49-F238E27FC236}">
              <a16:creationId xmlns:a16="http://schemas.microsoft.com/office/drawing/2014/main" id="{769965DA-B6B8-439B-972B-13B3D37B63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3" name="CuadroTexto 203">
          <a:extLst>
            <a:ext uri="{FF2B5EF4-FFF2-40B4-BE49-F238E27FC236}">
              <a16:creationId xmlns:a16="http://schemas.microsoft.com/office/drawing/2014/main" id="{9C8F00DB-2E34-46BB-8285-55DC23C118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4" name="CuadroTexto 204">
          <a:extLst>
            <a:ext uri="{FF2B5EF4-FFF2-40B4-BE49-F238E27FC236}">
              <a16:creationId xmlns:a16="http://schemas.microsoft.com/office/drawing/2014/main" id="{95BC9530-716D-4CEF-87AD-DC76FA882B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5" name="CuadroTexto 205">
          <a:extLst>
            <a:ext uri="{FF2B5EF4-FFF2-40B4-BE49-F238E27FC236}">
              <a16:creationId xmlns:a16="http://schemas.microsoft.com/office/drawing/2014/main" id="{77BC4812-C30A-4066-B712-9FFF44794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6" name="CuadroTexto 206">
          <a:extLst>
            <a:ext uri="{FF2B5EF4-FFF2-40B4-BE49-F238E27FC236}">
              <a16:creationId xmlns:a16="http://schemas.microsoft.com/office/drawing/2014/main" id="{A9AEF0AB-E6B7-48C2-BFAB-C392563280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7" name="CuadroTexto 207">
          <a:extLst>
            <a:ext uri="{FF2B5EF4-FFF2-40B4-BE49-F238E27FC236}">
              <a16:creationId xmlns:a16="http://schemas.microsoft.com/office/drawing/2014/main" id="{E6BD76F5-EF82-4F70-8F95-6E66D60011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8" name="CuadroTexto 208">
          <a:extLst>
            <a:ext uri="{FF2B5EF4-FFF2-40B4-BE49-F238E27FC236}">
              <a16:creationId xmlns:a16="http://schemas.microsoft.com/office/drawing/2014/main" id="{75134984-8F96-456F-BF6A-EED2244055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49" name="CuadroTexto 210">
          <a:extLst>
            <a:ext uri="{FF2B5EF4-FFF2-40B4-BE49-F238E27FC236}">
              <a16:creationId xmlns:a16="http://schemas.microsoft.com/office/drawing/2014/main" id="{7B0C55B3-6EB0-45F9-AC6B-5EEE533285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50" name="CuadroTexto 211">
          <a:extLst>
            <a:ext uri="{FF2B5EF4-FFF2-40B4-BE49-F238E27FC236}">
              <a16:creationId xmlns:a16="http://schemas.microsoft.com/office/drawing/2014/main" id="{E9566914-4B62-4E64-81EB-9C30DE03BD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62</xdr:row>
      <xdr:rowOff>0</xdr:rowOff>
    </xdr:from>
    <xdr:ext cx="65" cy="172227"/>
    <xdr:sp macro="" textlink="">
      <xdr:nvSpPr>
        <xdr:cNvPr id="2451" name="CuadroTexto 212">
          <a:extLst>
            <a:ext uri="{FF2B5EF4-FFF2-40B4-BE49-F238E27FC236}">
              <a16:creationId xmlns:a16="http://schemas.microsoft.com/office/drawing/2014/main" id="{9D52A8C8-4A91-46F3-A655-67AC20C069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452" name="CuadroTexto 213">
          <a:extLst>
            <a:ext uri="{FF2B5EF4-FFF2-40B4-BE49-F238E27FC236}">
              <a16:creationId xmlns:a16="http://schemas.microsoft.com/office/drawing/2014/main" id="{806254CC-D465-4859-A215-40AE1AB8699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453" name="CuadroTexto 214">
          <a:extLst>
            <a:ext uri="{FF2B5EF4-FFF2-40B4-BE49-F238E27FC236}">
              <a16:creationId xmlns:a16="http://schemas.microsoft.com/office/drawing/2014/main" id="{85AC6F5A-CA15-4BDC-BAEF-FFE7DB103D0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62</xdr:row>
      <xdr:rowOff>0</xdr:rowOff>
    </xdr:from>
    <xdr:ext cx="65" cy="172227"/>
    <xdr:sp macro="" textlink="">
      <xdr:nvSpPr>
        <xdr:cNvPr id="2454" name="CuadroTexto 215">
          <a:extLst>
            <a:ext uri="{FF2B5EF4-FFF2-40B4-BE49-F238E27FC236}">
              <a16:creationId xmlns:a16="http://schemas.microsoft.com/office/drawing/2014/main" id="{43A89BB3-7382-46FE-99C3-EFC822469F7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455" name="CuadroTexto 44">
          <a:extLst>
            <a:ext uri="{FF2B5EF4-FFF2-40B4-BE49-F238E27FC236}">
              <a16:creationId xmlns:a16="http://schemas.microsoft.com/office/drawing/2014/main" id="{07291333-0306-430C-85B6-AB2C0B071BD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456" name="CuadroTexto 53">
          <a:extLst>
            <a:ext uri="{FF2B5EF4-FFF2-40B4-BE49-F238E27FC236}">
              <a16:creationId xmlns:a16="http://schemas.microsoft.com/office/drawing/2014/main" id="{4CC0BEF3-B859-4359-ABBE-6A83B28F313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457" name="CuadroTexto 60">
          <a:extLst>
            <a:ext uri="{FF2B5EF4-FFF2-40B4-BE49-F238E27FC236}">
              <a16:creationId xmlns:a16="http://schemas.microsoft.com/office/drawing/2014/main" id="{9B69A202-282F-4636-9CBB-6535B495E8C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458" name="CuadroTexto 64">
          <a:extLst>
            <a:ext uri="{FF2B5EF4-FFF2-40B4-BE49-F238E27FC236}">
              <a16:creationId xmlns:a16="http://schemas.microsoft.com/office/drawing/2014/main" id="{39F5CBC2-350F-469F-9777-A7CBD0C3CF7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459" name="CuadroTexto 71">
          <a:extLst>
            <a:ext uri="{FF2B5EF4-FFF2-40B4-BE49-F238E27FC236}">
              <a16:creationId xmlns:a16="http://schemas.microsoft.com/office/drawing/2014/main" id="{D0A40BFF-37C5-4EA3-A760-CA141174499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460" name="CuadroTexto 78">
          <a:extLst>
            <a:ext uri="{FF2B5EF4-FFF2-40B4-BE49-F238E27FC236}">
              <a16:creationId xmlns:a16="http://schemas.microsoft.com/office/drawing/2014/main" id="{1236695A-393E-445C-9DFF-2B4E5710A57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1" name="CuadroTexto 176">
          <a:extLst>
            <a:ext uri="{FF2B5EF4-FFF2-40B4-BE49-F238E27FC236}">
              <a16:creationId xmlns:a16="http://schemas.microsoft.com/office/drawing/2014/main" id="{4574F147-8B31-4402-8DE8-5597148C9E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2" name="CuadroTexto 177">
          <a:extLst>
            <a:ext uri="{FF2B5EF4-FFF2-40B4-BE49-F238E27FC236}">
              <a16:creationId xmlns:a16="http://schemas.microsoft.com/office/drawing/2014/main" id="{28D26C1E-CE13-49D4-8A03-5E323374C6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3" name="CuadroTexto 178">
          <a:extLst>
            <a:ext uri="{FF2B5EF4-FFF2-40B4-BE49-F238E27FC236}">
              <a16:creationId xmlns:a16="http://schemas.microsoft.com/office/drawing/2014/main" id="{3671ACC9-8AC9-45EB-B2DC-D235954A52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4" name="CuadroTexto 181">
          <a:extLst>
            <a:ext uri="{FF2B5EF4-FFF2-40B4-BE49-F238E27FC236}">
              <a16:creationId xmlns:a16="http://schemas.microsoft.com/office/drawing/2014/main" id="{4B9DC199-CC77-434F-A0EC-BA8B4050DD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5" name="CuadroTexto 182">
          <a:extLst>
            <a:ext uri="{FF2B5EF4-FFF2-40B4-BE49-F238E27FC236}">
              <a16:creationId xmlns:a16="http://schemas.microsoft.com/office/drawing/2014/main" id="{FD079D16-659E-4CFF-B743-7FF78263F5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6" name="CuadroTexto 183">
          <a:extLst>
            <a:ext uri="{FF2B5EF4-FFF2-40B4-BE49-F238E27FC236}">
              <a16:creationId xmlns:a16="http://schemas.microsoft.com/office/drawing/2014/main" id="{E7E79DAD-6CF3-477C-BA6C-078F3CF8F0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7" name="CuadroTexto 185">
          <a:extLst>
            <a:ext uri="{FF2B5EF4-FFF2-40B4-BE49-F238E27FC236}">
              <a16:creationId xmlns:a16="http://schemas.microsoft.com/office/drawing/2014/main" id="{F04A3E33-7024-4F63-8CCD-F984360A073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8" name="CuadroTexto 186">
          <a:extLst>
            <a:ext uri="{FF2B5EF4-FFF2-40B4-BE49-F238E27FC236}">
              <a16:creationId xmlns:a16="http://schemas.microsoft.com/office/drawing/2014/main" id="{52E12359-E708-474D-98BD-B493F0417F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69" name="CuadroTexto 187">
          <a:extLst>
            <a:ext uri="{FF2B5EF4-FFF2-40B4-BE49-F238E27FC236}">
              <a16:creationId xmlns:a16="http://schemas.microsoft.com/office/drawing/2014/main" id="{57F1AE25-8AC0-447F-9519-77D81B7863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0" name="CuadroTexto 188">
          <a:extLst>
            <a:ext uri="{FF2B5EF4-FFF2-40B4-BE49-F238E27FC236}">
              <a16:creationId xmlns:a16="http://schemas.microsoft.com/office/drawing/2014/main" id="{DB4FEC20-FB4C-45C3-A4DE-18606654F7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1" name="CuadroTexto 189">
          <a:extLst>
            <a:ext uri="{FF2B5EF4-FFF2-40B4-BE49-F238E27FC236}">
              <a16:creationId xmlns:a16="http://schemas.microsoft.com/office/drawing/2014/main" id="{D2E62C16-5F18-4482-9E41-5C3ACE76D0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2" name="CuadroTexto 190">
          <a:extLst>
            <a:ext uri="{FF2B5EF4-FFF2-40B4-BE49-F238E27FC236}">
              <a16:creationId xmlns:a16="http://schemas.microsoft.com/office/drawing/2014/main" id="{E1A84B76-34CB-489F-9053-9AC52A8376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3" name="CuadroTexto 192">
          <a:extLst>
            <a:ext uri="{FF2B5EF4-FFF2-40B4-BE49-F238E27FC236}">
              <a16:creationId xmlns:a16="http://schemas.microsoft.com/office/drawing/2014/main" id="{40C31C72-0228-4D3F-B2F1-A206F3F761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4" name="CuadroTexto 193">
          <a:extLst>
            <a:ext uri="{FF2B5EF4-FFF2-40B4-BE49-F238E27FC236}">
              <a16:creationId xmlns:a16="http://schemas.microsoft.com/office/drawing/2014/main" id="{443EC12A-28BD-44D0-9CAA-B967ABEF8A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5" name="CuadroTexto 194">
          <a:extLst>
            <a:ext uri="{FF2B5EF4-FFF2-40B4-BE49-F238E27FC236}">
              <a16:creationId xmlns:a16="http://schemas.microsoft.com/office/drawing/2014/main" id="{EA3781A9-A7EB-4C52-906D-7DB2207877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6" name="CuadroTexto 196">
          <a:extLst>
            <a:ext uri="{FF2B5EF4-FFF2-40B4-BE49-F238E27FC236}">
              <a16:creationId xmlns:a16="http://schemas.microsoft.com/office/drawing/2014/main" id="{8BEA7BDE-9088-479D-9FD3-FA13A6A4F20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7" name="CuadroTexto 197">
          <a:extLst>
            <a:ext uri="{FF2B5EF4-FFF2-40B4-BE49-F238E27FC236}">
              <a16:creationId xmlns:a16="http://schemas.microsoft.com/office/drawing/2014/main" id="{74601D02-7FC6-4828-92FA-3A7BD4B6C2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8" name="CuadroTexto 198">
          <a:extLst>
            <a:ext uri="{FF2B5EF4-FFF2-40B4-BE49-F238E27FC236}">
              <a16:creationId xmlns:a16="http://schemas.microsoft.com/office/drawing/2014/main" id="{861D9498-05EC-4321-923B-8F9153626F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79" name="CuadroTexto 199">
          <a:extLst>
            <a:ext uri="{FF2B5EF4-FFF2-40B4-BE49-F238E27FC236}">
              <a16:creationId xmlns:a16="http://schemas.microsoft.com/office/drawing/2014/main" id="{06C8C248-D99C-43B5-9B3C-E803A8D58C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0" name="CuadroTexto 200">
          <a:extLst>
            <a:ext uri="{FF2B5EF4-FFF2-40B4-BE49-F238E27FC236}">
              <a16:creationId xmlns:a16="http://schemas.microsoft.com/office/drawing/2014/main" id="{7C430585-9CC6-4BC5-B1F5-A1BEFBFC9D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1" name="CuadroTexto 201">
          <a:extLst>
            <a:ext uri="{FF2B5EF4-FFF2-40B4-BE49-F238E27FC236}">
              <a16:creationId xmlns:a16="http://schemas.microsoft.com/office/drawing/2014/main" id="{969CA7DA-E8B4-4D41-BF65-BF4BB775281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2" name="CuadroTexto 203">
          <a:extLst>
            <a:ext uri="{FF2B5EF4-FFF2-40B4-BE49-F238E27FC236}">
              <a16:creationId xmlns:a16="http://schemas.microsoft.com/office/drawing/2014/main" id="{C3F4040E-45E5-40B0-B34D-91620060E5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3" name="CuadroTexto 204">
          <a:extLst>
            <a:ext uri="{FF2B5EF4-FFF2-40B4-BE49-F238E27FC236}">
              <a16:creationId xmlns:a16="http://schemas.microsoft.com/office/drawing/2014/main" id="{28F82CDD-CB48-475D-9DC7-4ED6469793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4" name="CuadroTexto 205">
          <a:extLst>
            <a:ext uri="{FF2B5EF4-FFF2-40B4-BE49-F238E27FC236}">
              <a16:creationId xmlns:a16="http://schemas.microsoft.com/office/drawing/2014/main" id="{10EEBF44-9544-4622-A952-ED48EF2433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5" name="CuadroTexto 206">
          <a:extLst>
            <a:ext uri="{FF2B5EF4-FFF2-40B4-BE49-F238E27FC236}">
              <a16:creationId xmlns:a16="http://schemas.microsoft.com/office/drawing/2014/main" id="{21AFECCE-FDEE-43F0-A03C-54CEF58ECC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6" name="CuadroTexto 207">
          <a:extLst>
            <a:ext uri="{FF2B5EF4-FFF2-40B4-BE49-F238E27FC236}">
              <a16:creationId xmlns:a16="http://schemas.microsoft.com/office/drawing/2014/main" id="{ADD673F8-9B0F-47E3-B793-A4CF484829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7" name="CuadroTexto 208">
          <a:extLst>
            <a:ext uri="{FF2B5EF4-FFF2-40B4-BE49-F238E27FC236}">
              <a16:creationId xmlns:a16="http://schemas.microsoft.com/office/drawing/2014/main" id="{7EF8BAC9-D170-48E4-BDB5-2F29B7ED33B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8" name="CuadroTexto 210">
          <a:extLst>
            <a:ext uri="{FF2B5EF4-FFF2-40B4-BE49-F238E27FC236}">
              <a16:creationId xmlns:a16="http://schemas.microsoft.com/office/drawing/2014/main" id="{0F65BBDB-370E-472D-ADD9-6FA56A62A6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89" name="CuadroTexto 211">
          <a:extLst>
            <a:ext uri="{FF2B5EF4-FFF2-40B4-BE49-F238E27FC236}">
              <a16:creationId xmlns:a16="http://schemas.microsoft.com/office/drawing/2014/main" id="{BEC75110-1273-445A-A6E1-3037BA6132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490" name="CuadroTexto 212">
          <a:extLst>
            <a:ext uri="{FF2B5EF4-FFF2-40B4-BE49-F238E27FC236}">
              <a16:creationId xmlns:a16="http://schemas.microsoft.com/office/drawing/2014/main" id="{F979C420-51FA-48CF-B85C-8251022C2B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491" name="CuadroTexto 213">
          <a:extLst>
            <a:ext uri="{FF2B5EF4-FFF2-40B4-BE49-F238E27FC236}">
              <a16:creationId xmlns:a16="http://schemas.microsoft.com/office/drawing/2014/main" id="{7DD607B9-5CAD-45DB-A286-10BD25BD3F2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492" name="CuadroTexto 214">
          <a:extLst>
            <a:ext uri="{FF2B5EF4-FFF2-40B4-BE49-F238E27FC236}">
              <a16:creationId xmlns:a16="http://schemas.microsoft.com/office/drawing/2014/main" id="{00C330EC-26C5-4B0E-BEB3-7B24D5A4CFC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493" name="CuadroTexto 215">
          <a:extLst>
            <a:ext uri="{FF2B5EF4-FFF2-40B4-BE49-F238E27FC236}">
              <a16:creationId xmlns:a16="http://schemas.microsoft.com/office/drawing/2014/main" id="{E895A04E-C37B-4DD3-A7C7-98E2743EC57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494" name="CuadroTexto 44">
          <a:extLst>
            <a:ext uri="{FF2B5EF4-FFF2-40B4-BE49-F238E27FC236}">
              <a16:creationId xmlns:a16="http://schemas.microsoft.com/office/drawing/2014/main" id="{E2DF7C4F-7150-4A97-93C3-A78D2E7EE62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495" name="CuadroTexto 53">
          <a:extLst>
            <a:ext uri="{FF2B5EF4-FFF2-40B4-BE49-F238E27FC236}">
              <a16:creationId xmlns:a16="http://schemas.microsoft.com/office/drawing/2014/main" id="{D1A86589-A947-4DA6-A204-4130CC7D6E4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496" name="CuadroTexto 60">
          <a:extLst>
            <a:ext uri="{FF2B5EF4-FFF2-40B4-BE49-F238E27FC236}">
              <a16:creationId xmlns:a16="http://schemas.microsoft.com/office/drawing/2014/main" id="{73FC95C4-5995-431A-AD43-75282F5CC84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497" name="CuadroTexto 64">
          <a:extLst>
            <a:ext uri="{FF2B5EF4-FFF2-40B4-BE49-F238E27FC236}">
              <a16:creationId xmlns:a16="http://schemas.microsoft.com/office/drawing/2014/main" id="{425536D3-3211-4F52-92D8-BD5DB9BB9D1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498" name="CuadroTexto 71">
          <a:extLst>
            <a:ext uri="{FF2B5EF4-FFF2-40B4-BE49-F238E27FC236}">
              <a16:creationId xmlns:a16="http://schemas.microsoft.com/office/drawing/2014/main" id="{3114319B-885A-47DE-946C-DBDD0857837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499" name="CuadroTexto 78">
          <a:extLst>
            <a:ext uri="{FF2B5EF4-FFF2-40B4-BE49-F238E27FC236}">
              <a16:creationId xmlns:a16="http://schemas.microsoft.com/office/drawing/2014/main" id="{B57D3F99-B6E8-4635-85E2-95F57C6A59F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0" name="CuadroTexto 176">
          <a:extLst>
            <a:ext uri="{FF2B5EF4-FFF2-40B4-BE49-F238E27FC236}">
              <a16:creationId xmlns:a16="http://schemas.microsoft.com/office/drawing/2014/main" id="{5CB717FD-EA23-4FAE-B5BF-3F89E2F20C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1" name="CuadroTexto 177">
          <a:extLst>
            <a:ext uri="{FF2B5EF4-FFF2-40B4-BE49-F238E27FC236}">
              <a16:creationId xmlns:a16="http://schemas.microsoft.com/office/drawing/2014/main" id="{4AB04768-5ADD-4B9E-A221-2578A45074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2" name="CuadroTexto 178">
          <a:extLst>
            <a:ext uri="{FF2B5EF4-FFF2-40B4-BE49-F238E27FC236}">
              <a16:creationId xmlns:a16="http://schemas.microsoft.com/office/drawing/2014/main" id="{81BFE72D-9CA1-4584-8CEE-C893827413B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3" name="CuadroTexto 181">
          <a:extLst>
            <a:ext uri="{FF2B5EF4-FFF2-40B4-BE49-F238E27FC236}">
              <a16:creationId xmlns:a16="http://schemas.microsoft.com/office/drawing/2014/main" id="{14E3AF4B-3F67-4E01-ABD9-FAEE1575A5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4" name="CuadroTexto 182">
          <a:extLst>
            <a:ext uri="{FF2B5EF4-FFF2-40B4-BE49-F238E27FC236}">
              <a16:creationId xmlns:a16="http://schemas.microsoft.com/office/drawing/2014/main" id="{4CA25C6F-01FA-4330-9461-E2053EEC65A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5" name="CuadroTexto 183">
          <a:extLst>
            <a:ext uri="{FF2B5EF4-FFF2-40B4-BE49-F238E27FC236}">
              <a16:creationId xmlns:a16="http://schemas.microsoft.com/office/drawing/2014/main" id="{EF63AF7A-0DC2-4613-85BD-D4784FA0DF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6" name="CuadroTexto 185">
          <a:extLst>
            <a:ext uri="{FF2B5EF4-FFF2-40B4-BE49-F238E27FC236}">
              <a16:creationId xmlns:a16="http://schemas.microsoft.com/office/drawing/2014/main" id="{E188EBF2-032E-4AEC-8E3C-0C4F553BA9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7" name="CuadroTexto 186">
          <a:extLst>
            <a:ext uri="{FF2B5EF4-FFF2-40B4-BE49-F238E27FC236}">
              <a16:creationId xmlns:a16="http://schemas.microsoft.com/office/drawing/2014/main" id="{1E4B1522-563F-40EA-9615-BB7C6F5B90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8" name="CuadroTexto 187">
          <a:extLst>
            <a:ext uri="{FF2B5EF4-FFF2-40B4-BE49-F238E27FC236}">
              <a16:creationId xmlns:a16="http://schemas.microsoft.com/office/drawing/2014/main" id="{F8D69E5E-13C0-4C53-9218-07F8B988D77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09" name="CuadroTexto 188">
          <a:extLst>
            <a:ext uri="{FF2B5EF4-FFF2-40B4-BE49-F238E27FC236}">
              <a16:creationId xmlns:a16="http://schemas.microsoft.com/office/drawing/2014/main" id="{62C4B6A4-DF16-414D-90C6-9335406DCB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0" name="CuadroTexto 189">
          <a:extLst>
            <a:ext uri="{FF2B5EF4-FFF2-40B4-BE49-F238E27FC236}">
              <a16:creationId xmlns:a16="http://schemas.microsoft.com/office/drawing/2014/main" id="{D2E44CEC-7BB9-4BA8-A9E0-552A3B0443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1" name="CuadroTexto 190">
          <a:extLst>
            <a:ext uri="{FF2B5EF4-FFF2-40B4-BE49-F238E27FC236}">
              <a16:creationId xmlns:a16="http://schemas.microsoft.com/office/drawing/2014/main" id="{51284917-D0CE-4D3B-8704-B8E0157BAE6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2" name="CuadroTexto 192">
          <a:extLst>
            <a:ext uri="{FF2B5EF4-FFF2-40B4-BE49-F238E27FC236}">
              <a16:creationId xmlns:a16="http://schemas.microsoft.com/office/drawing/2014/main" id="{817D1181-91C9-4BD6-B483-1FC60D038B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3" name="CuadroTexto 193">
          <a:extLst>
            <a:ext uri="{FF2B5EF4-FFF2-40B4-BE49-F238E27FC236}">
              <a16:creationId xmlns:a16="http://schemas.microsoft.com/office/drawing/2014/main" id="{5D754D35-DB66-4EE1-A4DD-D616200D7B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4" name="CuadroTexto 194">
          <a:extLst>
            <a:ext uri="{FF2B5EF4-FFF2-40B4-BE49-F238E27FC236}">
              <a16:creationId xmlns:a16="http://schemas.microsoft.com/office/drawing/2014/main" id="{879D1ED2-6926-4C07-81DF-5C754C4E964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5" name="CuadroTexto 196">
          <a:extLst>
            <a:ext uri="{FF2B5EF4-FFF2-40B4-BE49-F238E27FC236}">
              <a16:creationId xmlns:a16="http://schemas.microsoft.com/office/drawing/2014/main" id="{DA9AD4E8-BC2A-4BE0-8AB5-7901183C70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6" name="CuadroTexto 197">
          <a:extLst>
            <a:ext uri="{FF2B5EF4-FFF2-40B4-BE49-F238E27FC236}">
              <a16:creationId xmlns:a16="http://schemas.microsoft.com/office/drawing/2014/main" id="{70551BF2-FF4F-4CB4-BF42-12AAB60F4FF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7" name="CuadroTexto 198">
          <a:extLst>
            <a:ext uri="{FF2B5EF4-FFF2-40B4-BE49-F238E27FC236}">
              <a16:creationId xmlns:a16="http://schemas.microsoft.com/office/drawing/2014/main" id="{4ACB7A66-C0A4-4A26-81A8-FD7C16D8E4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8" name="CuadroTexto 199">
          <a:extLst>
            <a:ext uri="{FF2B5EF4-FFF2-40B4-BE49-F238E27FC236}">
              <a16:creationId xmlns:a16="http://schemas.microsoft.com/office/drawing/2014/main" id="{FF27E63F-4C06-493F-86BB-801AA70A92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19" name="CuadroTexto 200">
          <a:extLst>
            <a:ext uri="{FF2B5EF4-FFF2-40B4-BE49-F238E27FC236}">
              <a16:creationId xmlns:a16="http://schemas.microsoft.com/office/drawing/2014/main" id="{7C06A373-CD35-4BAF-BCA0-B172B2F29A3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0" name="CuadroTexto 201">
          <a:extLst>
            <a:ext uri="{FF2B5EF4-FFF2-40B4-BE49-F238E27FC236}">
              <a16:creationId xmlns:a16="http://schemas.microsoft.com/office/drawing/2014/main" id="{C17915E1-566C-4074-AECE-BC06F790F4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1" name="CuadroTexto 203">
          <a:extLst>
            <a:ext uri="{FF2B5EF4-FFF2-40B4-BE49-F238E27FC236}">
              <a16:creationId xmlns:a16="http://schemas.microsoft.com/office/drawing/2014/main" id="{E1F12F23-302F-48AA-8CE7-22FCC21EDF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2" name="CuadroTexto 204">
          <a:extLst>
            <a:ext uri="{FF2B5EF4-FFF2-40B4-BE49-F238E27FC236}">
              <a16:creationId xmlns:a16="http://schemas.microsoft.com/office/drawing/2014/main" id="{504637F7-47AC-4261-88A9-73BAD13C66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3" name="CuadroTexto 205">
          <a:extLst>
            <a:ext uri="{FF2B5EF4-FFF2-40B4-BE49-F238E27FC236}">
              <a16:creationId xmlns:a16="http://schemas.microsoft.com/office/drawing/2014/main" id="{6F159AAC-D24D-45AF-864F-FAF3113B2E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4" name="CuadroTexto 206">
          <a:extLst>
            <a:ext uri="{FF2B5EF4-FFF2-40B4-BE49-F238E27FC236}">
              <a16:creationId xmlns:a16="http://schemas.microsoft.com/office/drawing/2014/main" id="{D10C7E18-58A6-4FB2-90D6-0948EE70E7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5" name="CuadroTexto 207">
          <a:extLst>
            <a:ext uri="{FF2B5EF4-FFF2-40B4-BE49-F238E27FC236}">
              <a16:creationId xmlns:a16="http://schemas.microsoft.com/office/drawing/2014/main" id="{ACCEF05C-5B5C-49B9-A1DE-611A1B8B89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6" name="CuadroTexto 208">
          <a:extLst>
            <a:ext uri="{FF2B5EF4-FFF2-40B4-BE49-F238E27FC236}">
              <a16:creationId xmlns:a16="http://schemas.microsoft.com/office/drawing/2014/main" id="{64C16D87-B286-4785-B224-1DC38CD9D7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7" name="CuadroTexto 210">
          <a:extLst>
            <a:ext uri="{FF2B5EF4-FFF2-40B4-BE49-F238E27FC236}">
              <a16:creationId xmlns:a16="http://schemas.microsoft.com/office/drawing/2014/main" id="{26E8B926-6B05-4987-9BC8-438FF32F1B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8" name="CuadroTexto 211">
          <a:extLst>
            <a:ext uri="{FF2B5EF4-FFF2-40B4-BE49-F238E27FC236}">
              <a16:creationId xmlns:a16="http://schemas.microsoft.com/office/drawing/2014/main" id="{B378896F-2826-471B-8E40-5AE3F69FC8B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29" name="CuadroTexto 212">
          <a:extLst>
            <a:ext uri="{FF2B5EF4-FFF2-40B4-BE49-F238E27FC236}">
              <a16:creationId xmlns:a16="http://schemas.microsoft.com/office/drawing/2014/main" id="{597D89B3-C574-4C65-B24B-D0A9A0D996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530" name="CuadroTexto 213">
          <a:extLst>
            <a:ext uri="{FF2B5EF4-FFF2-40B4-BE49-F238E27FC236}">
              <a16:creationId xmlns:a16="http://schemas.microsoft.com/office/drawing/2014/main" id="{99DA6002-73C2-4876-8F5C-511D72CAFC7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531" name="CuadroTexto 214">
          <a:extLst>
            <a:ext uri="{FF2B5EF4-FFF2-40B4-BE49-F238E27FC236}">
              <a16:creationId xmlns:a16="http://schemas.microsoft.com/office/drawing/2014/main" id="{F7E86292-3520-45C5-A023-8FCC6DB78D5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532" name="CuadroTexto 215">
          <a:extLst>
            <a:ext uri="{FF2B5EF4-FFF2-40B4-BE49-F238E27FC236}">
              <a16:creationId xmlns:a16="http://schemas.microsoft.com/office/drawing/2014/main" id="{00B91054-477C-4E96-B9A4-7091025DA0E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533" name="CuadroTexto 44">
          <a:extLst>
            <a:ext uri="{FF2B5EF4-FFF2-40B4-BE49-F238E27FC236}">
              <a16:creationId xmlns:a16="http://schemas.microsoft.com/office/drawing/2014/main" id="{AF8C25A4-5414-4D34-9FCF-4CB665F7C79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534" name="CuadroTexto 53">
          <a:extLst>
            <a:ext uri="{FF2B5EF4-FFF2-40B4-BE49-F238E27FC236}">
              <a16:creationId xmlns:a16="http://schemas.microsoft.com/office/drawing/2014/main" id="{5ED94963-106F-4A01-9CD9-F49F91F8345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535" name="CuadroTexto 60">
          <a:extLst>
            <a:ext uri="{FF2B5EF4-FFF2-40B4-BE49-F238E27FC236}">
              <a16:creationId xmlns:a16="http://schemas.microsoft.com/office/drawing/2014/main" id="{42E52CF1-8515-40AF-BF34-F367BE1135A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536" name="CuadroTexto 64">
          <a:extLst>
            <a:ext uri="{FF2B5EF4-FFF2-40B4-BE49-F238E27FC236}">
              <a16:creationId xmlns:a16="http://schemas.microsoft.com/office/drawing/2014/main" id="{337C9ED9-8DD2-49EB-A460-FBAA8511CA1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537" name="CuadroTexto 71">
          <a:extLst>
            <a:ext uri="{FF2B5EF4-FFF2-40B4-BE49-F238E27FC236}">
              <a16:creationId xmlns:a16="http://schemas.microsoft.com/office/drawing/2014/main" id="{DA3F11E2-9CE1-43C2-A530-7E758E5657D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538" name="CuadroTexto 78">
          <a:extLst>
            <a:ext uri="{FF2B5EF4-FFF2-40B4-BE49-F238E27FC236}">
              <a16:creationId xmlns:a16="http://schemas.microsoft.com/office/drawing/2014/main" id="{E512FDCC-D375-47F2-99C3-D6459FFED37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39" name="CuadroTexto 176">
          <a:extLst>
            <a:ext uri="{FF2B5EF4-FFF2-40B4-BE49-F238E27FC236}">
              <a16:creationId xmlns:a16="http://schemas.microsoft.com/office/drawing/2014/main" id="{D5F883FE-CC65-46E2-BE6F-F5522FBFA6E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0" name="CuadroTexto 177">
          <a:extLst>
            <a:ext uri="{FF2B5EF4-FFF2-40B4-BE49-F238E27FC236}">
              <a16:creationId xmlns:a16="http://schemas.microsoft.com/office/drawing/2014/main" id="{BC90DBEA-4E7C-4D40-8F4D-E0E85A0927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1" name="CuadroTexto 178">
          <a:extLst>
            <a:ext uri="{FF2B5EF4-FFF2-40B4-BE49-F238E27FC236}">
              <a16:creationId xmlns:a16="http://schemas.microsoft.com/office/drawing/2014/main" id="{9099DD41-680E-4D01-8225-FEFD377ABD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2" name="CuadroTexto 181">
          <a:extLst>
            <a:ext uri="{FF2B5EF4-FFF2-40B4-BE49-F238E27FC236}">
              <a16:creationId xmlns:a16="http://schemas.microsoft.com/office/drawing/2014/main" id="{F0C45416-F974-41B3-AD97-7F1856F68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3" name="CuadroTexto 182">
          <a:extLst>
            <a:ext uri="{FF2B5EF4-FFF2-40B4-BE49-F238E27FC236}">
              <a16:creationId xmlns:a16="http://schemas.microsoft.com/office/drawing/2014/main" id="{6A6EB26C-9789-4BFB-A322-97F0E1982F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4" name="CuadroTexto 183">
          <a:extLst>
            <a:ext uri="{FF2B5EF4-FFF2-40B4-BE49-F238E27FC236}">
              <a16:creationId xmlns:a16="http://schemas.microsoft.com/office/drawing/2014/main" id="{E815A90A-246F-4EE9-8C30-CBB38ED912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5" name="CuadroTexto 185">
          <a:extLst>
            <a:ext uri="{FF2B5EF4-FFF2-40B4-BE49-F238E27FC236}">
              <a16:creationId xmlns:a16="http://schemas.microsoft.com/office/drawing/2014/main" id="{8403652C-9424-44AD-8924-1E3A4631A6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6" name="CuadroTexto 186">
          <a:extLst>
            <a:ext uri="{FF2B5EF4-FFF2-40B4-BE49-F238E27FC236}">
              <a16:creationId xmlns:a16="http://schemas.microsoft.com/office/drawing/2014/main" id="{6C085A4F-328F-4432-8629-6453D7372C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7" name="CuadroTexto 187">
          <a:extLst>
            <a:ext uri="{FF2B5EF4-FFF2-40B4-BE49-F238E27FC236}">
              <a16:creationId xmlns:a16="http://schemas.microsoft.com/office/drawing/2014/main" id="{F545760D-61D5-4ED8-BE51-22427F9A15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8" name="CuadroTexto 188">
          <a:extLst>
            <a:ext uri="{FF2B5EF4-FFF2-40B4-BE49-F238E27FC236}">
              <a16:creationId xmlns:a16="http://schemas.microsoft.com/office/drawing/2014/main" id="{18C3B37B-A017-4478-AAFD-0D66B25562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49" name="CuadroTexto 189">
          <a:extLst>
            <a:ext uri="{FF2B5EF4-FFF2-40B4-BE49-F238E27FC236}">
              <a16:creationId xmlns:a16="http://schemas.microsoft.com/office/drawing/2014/main" id="{93FECC94-558A-49ED-9FC8-DD1BF96730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0" name="CuadroTexto 190">
          <a:extLst>
            <a:ext uri="{FF2B5EF4-FFF2-40B4-BE49-F238E27FC236}">
              <a16:creationId xmlns:a16="http://schemas.microsoft.com/office/drawing/2014/main" id="{B0F9234F-476F-449F-8516-8AE8DCE480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1" name="CuadroTexto 192">
          <a:extLst>
            <a:ext uri="{FF2B5EF4-FFF2-40B4-BE49-F238E27FC236}">
              <a16:creationId xmlns:a16="http://schemas.microsoft.com/office/drawing/2014/main" id="{887DD3AB-73DB-4304-AAB0-3D0295BF32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2" name="CuadroTexto 193">
          <a:extLst>
            <a:ext uri="{FF2B5EF4-FFF2-40B4-BE49-F238E27FC236}">
              <a16:creationId xmlns:a16="http://schemas.microsoft.com/office/drawing/2014/main" id="{7DC078B4-C0B2-4BDB-94DA-05459C8C5A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3" name="CuadroTexto 194">
          <a:extLst>
            <a:ext uri="{FF2B5EF4-FFF2-40B4-BE49-F238E27FC236}">
              <a16:creationId xmlns:a16="http://schemas.microsoft.com/office/drawing/2014/main" id="{09ABC4A7-4BC0-4E5D-BF17-0C21ED8AA9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4" name="CuadroTexto 196">
          <a:extLst>
            <a:ext uri="{FF2B5EF4-FFF2-40B4-BE49-F238E27FC236}">
              <a16:creationId xmlns:a16="http://schemas.microsoft.com/office/drawing/2014/main" id="{C510DF80-D702-4CFA-9B3A-5F1F891891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5" name="CuadroTexto 197">
          <a:extLst>
            <a:ext uri="{FF2B5EF4-FFF2-40B4-BE49-F238E27FC236}">
              <a16:creationId xmlns:a16="http://schemas.microsoft.com/office/drawing/2014/main" id="{8E708CD8-FDEC-4C37-8ADB-2B8E2458B1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6" name="CuadroTexto 198">
          <a:extLst>
            <a:ext uri="{FF2B5EF4-FFF2-40B4-BE49-F238E27FC236}">
              <a16:creationId xmlns:a16="http://schemas.microsoft.com/office/drawing/2014/main" id="{0BC24498-36FC-497D-A018-692512947C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7" name="CuadroTexto 199">
          <a:extLst>
            <a:ext uri="{FF2B5EF4-FFF2-40B4-BE49-F238E27FC236}">
              <a16:creationId xmlns:a16="http://schemas.microsoft.com/office/drawing/2014/main" id="{C610AAE8-41E6-4BE2-8D77-E7AADF5FC6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8" name="CuadroTexto 200">
          <a:extLst>
            <a:ext uri="{FF2B5EF4-FFF2-40B4-BE49-F238E27FC236}">
              <a16:creationId xmlns:a16="http://schemas.microsoft.com/office/drawing/2014/main" id="{70B495F2-B299-4962-9CEF-BA221B69DD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59" name="CuadroTexto 201">
          <a:extLst>
            <a:ext uri="{FF2B5EF4-FFF2-40B4-BE49-F238E27FC236}">
              <a16:creationId xmlns:a16="http://schemas.microsoft.com/office/drawing/2014/main" id="{8F8FE970-7E04-46B2-9A2B-3EB81D009B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0" name="CuadroTexto 203">
          <a:extLst>
            <a:ext uri="{FF2B5EF4-FFF2-40B4-BE49-F238E27FC236}">
              <a16:creationId xmlns:a16="http://schemas.microsoft.com/office/drawing/2014/main" id="{A21FB6FB-55C0-43E9-9045-0ACC0FBE36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1" name="CuadroTexto 204">
          <a:extLst>
            <a:ext uri="{FF2B5EF4-FFF2-40B4-BE49-F238E27FC236}">
              <a16:creationId xmlns:a16="http://schemas.microsoft.com/office/drawing/2014/main" id="{4391CFC4-07DE-488B-9837-F69DBF34C6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2" name="CuadroTexto 205">
          <a:extLst>
            <a:ext uri="{FF2B5EF4-FFF2-40B4-BE49-F238E27FC236}">
              <a16:creationId xmlns:a16="http://schemas.microsoft.com/office/drawing/2014/main" id="{14A8F290-939F-4932-AD7D-918A8E63C7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3" name="CuadroTexto 206">
          <a:extLst>
            <a:ext uri="{FF2B5EF4-FFF2-40B4-BE49-F238E27FC236}">
              <a16:creationId xmlns:a16="http://schemas.microsoft.com/office/drawing/2014/main" id="{866D1063-4770-43EE-B989-8130824D0E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4" name="CuadroTexto 207">
          <a:extLst>
            <a:ext uri="{FF2B5EF4-FFF2-40B4-BE49-F238E27FC236}">
              <a16:creationId xmlns:a16="http://schemas.microsoft.com/office/drawing/2014/main" id="{C0A57E02-111D-4DDD-AF4F-51EED0819D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5" name="CuadroTexto 208">
          <a:extLst>
            <a:ext uri="{FF2B5EF4-FFF2-40B4-BE49-F238E27FC236}">
              <a16:creationId xmlns:a16="http://schemas.microsoft.com/office/drawing/2014/main" id="{AF7610DD-992E-4E8C-9E37-31FA2D4CEF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6" name="CuadroTexto 210">
          <a:extLst>
            <a:ext uri="{FF2B5EF4-FFF2-40B4-BE49-F238E27FC236}">
              <a16:creationId xmlns:a16="http://schemas.microsoft.com/office/drawing/2014/main" id="{91F6DD5A-8546-44F9-83E6-FE8C31CF45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7" name="CuadroTexto 211">
          <a:extLst>
            <a:ext uri="{FF2B5EF4-FFF2-40B4-BE49-F238E27FC236}">
              <a16:creationId xmlns:a16="http://schemas.microsoft.com/office/drawing/2014/main" id="{FF946231-CB12-46B4-8FE4-35741A5FFB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68" name="CuadroTexto 212">
          <a:extLst>
            <a:ext uri="{FF2B5EF4-FFF2-40B4-BE49-F238E27FC236}">
              <a16:creationId xmlns:a16="http://schemas.microsoft.com/office/drawing/2014/main" id="{BD37FC2E-12D4-47F6-9B40-3A07908ECC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569" name="CuadroTexto 213">
          <a:extLst>
            <a:ext uri="{FF2B5EF4-FFF2-40B4-BE49-F238E27FC236}">
              <a16:creationId xmlns:a16="http://schemas.microsoft.com/office/drawing/2014/main" id="{2B8B2BA0-5535-497C-AA28-E2F781E6EA2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570" name="CuadroTexto 214">
          <a:extLst>
            <a:ext uri="{FF2B5EF4-FFF2-40B4-BE49-F238E27FC236}">
              <a16:creationId xmlns:a16="http://schemas.microsoft.com/office/drawing/2014/main" id="{4749A6BE-C13A-4A10-B099-98B5B27A4C4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571" name="CuadroTexto 215">
          <a:extLst>
            <a:ext uri="{FF2B5EF4-FFF2-40B4-BE49-F238E27FC236}">
              <a16:creationId xmlns:a16="http://schemas.microsoft.com/office/drawing/2014/main" id="{AE7F9357-0688-4498-A580-2B3953004A1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572" name="CuadroTexto 44">
          <a:extLst>
            <a:ext uri="{FF2B5EF4-FFF2-40B4-BE49-F238E27FC236}">
              <a16:creationId xmlns:a16="http://schemas.microsoft.com/office/drawing/2014/main" id="{44EAD4EB-6A95-4FB8-AA85-3672303F47D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573" name="CuadroTexto 53">
          <a:extLst>
            <a:ext uri="{FF2B5EF4-FFF2-40B4-BE49-F238E27FC236}">
              <a16:creationId xmlns:a16="http://schemas.microsoft.com/office/drawing/2014/main" id="{66F822CB-3B42-46FC-AC11-9530217FF30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574" name="CuadroTexto 60">
          <a:extLst>
            <a:ext uri="{FF2B5EF4-FFF2-40B4-BE49-F238E27FC236}">
              <a16:creationId xmlns:a16="http://schemas.microsoft.com/office/drawing/2014/main" id="{FDD07431-E7D6-481A-95CB-683594219B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575" name="CuadroTexto 64">
          <a:extLst>
            <a:ext uri="{FF2B5EF4-FFF2-40B4-BE49-F238E27FC236}">
              <a16:creationId xmlns:a16="http://schemas.microsoft.com/office/drawing/2014/main" id="{808C42F3-37D2-41B9-A5E1-87010D68B3D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576" name="CuadroTexto 71">
          <a:extLst>
            <a:ext uri="{FF2B5EF4-FFF2-40B4-BE49-F238E27FC236}">
              <a16:creationId xmlns:a16="http://schemas.microsoft.com/office/drawing/2014/main" id="{C2A8E610-EF8D-4157-947B-E80603B6843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577" name="CuadroTexto 78">
          <a:extLst>
            <a:ext uri="{FF2B5EF4-FFF2-40B4-BE49-F238E27FC236}">
              <a16:creationId xmlns:a16="http://schemas.microsoft.com/office/drawing/2014/main" id="{250692C2-1AE8-49AF-8B9A-EEC4CF1626A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78" name="CuadroTexto 176">
          <a:extLst>
            <a:ext uri="{FF2B5EF4-FFF2-40B4-BE49-F238E27FC236}">
              <a16:creationId xmlns:a16="http://schemas.microsoft.com/office/drawing/2014/main" id="{E85C5766-5122-4452-B707-DB439B4EE51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79" name="CuadroTexto 177">
          <a:extLst>
            <a:ext uri="{FF2B5EF4-FFF2-40B4-BE49-F238E27FC236}">
              <a16:creationId xmlns:a16="http://schemas.microsoft.com/office/drawing/2014/main" id="{CEE90270-EC6E-4605-9327-B2C08D1E59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0" name="CuadroTexto 178">
          <a:extLst>
            <a:ext uri="{FF2B5EF4-FFF2-40B4-BE49-F238E27FC236}">
              <a16:creationId xmlns:a16="http://schemas.microsoft.com/office/drawing/2014/main" id="{019AE635-456A-46E9-8BF3-477EE8A80F8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1" name="CuadroTexto 181">
          <a:extLst>
            <a:ext uri="{FF2B5EF4-FFF2-40B4-BE49-F238E27FC236}">
              <a16:creationId xmlns:a16="http://schemas.microsoft.com/office/drawing/2014/main" id="{579F019F-EA58-4E07-8D20-A494265370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2" name="CuadroTexto 182">
          <a:extLst>
            <a:ext uri="{FF2B5EF4-FFF2-40B4-BE49-F238E27FC236}">
              <a16:creationId xmlns:a16="http://schemas.microsoft.com/office/drawing/2014/main" id="{0C03383A-03D4-4B6A-A806-19B6D63BFB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3" name="CuadroTexto 183">
          <a:extLst>
            <a:ext uri="{FF2B5EF4-FFF2-40B4-BE49-F238E27FC236}">
              <a16:creationId xmlns:a16="http://schemas.microsoft.com/office/drawing/2014/main" id="{B577FD30-6E88-4537-A869-FC92076619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4" name="CuadroTexto 185">
          <a:extLst>
            <a:ext uri="{FF2B5EF4-FFF2-40B4-BE49-F238E27FC236}">
              <a16:creationId xmlns:a16="http://schemas.microsoft.com/office/drawing/2014/main" id="{C8D018B0-9BDB-4D99-ABDC-D82EC8564A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5" name="CuadroTexto 186">
          <a:extLst>
            <a:ext uri="{FF2B5EF4-FFF2-40B4-BE49-F238E27FC236}">
              <a16:creationId xmlns:a16="http://schemas.microsoft.com/office/drawing/2014/main" id="{1705C865-7E59-4694-AC8C-9E825D7ED0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6" name="CuadroTexto 187">
          <a:extLst>
            <a:ext uri="{FF2B5EF4-FFF2-40B4-BE49-F238E27FC236}">
              <a16:creationId xmlns:a16="http://schemas.microsoft.com/office/drawing/2014/main" id="{509E4A9A-33CE-4729-A74A-39FB19550B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7" name="CuadroTexto 188">
          <a:extLst>
            <a:ext uri="{FF2B5EF4-FFF2-40B4-BE49-F238E27FC236}">
              <a16:creationId xmlns:a16="http://schemas.microsoft.com/office/drawing/2014/main" id="{F75A739E-9085-4F12-A405-DA25B5D653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8" name="CuadroTexto 189">
          <a:extLst>
            <a:ext uri="{FF2B5EF4-FFF2-40B4-BE49-F238E27FC236}">
              <a16:creationId xmlns:a16="http://schemas.microsoft.com/office/drawing/2014/main" id="{B2239D5D-A6D2-49DC-B82C-5A0632E6DB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89" name="CuadroTexto 190">
          <a:extLst>
            <a:ext uri="{FF2B5EF4-FFF2-40B4-BE49-F238E27FC236}">
              <a16:creationId xmlns:a16="http://schemas.microsoft.com/office/drawing/2014/main" id="{8C263480-5172-4228-8889-790015A7A8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0" name="CuadroTexto 192">
          <a:extLst>
            <a:ext uri="{FF2B5EF4-FFF2-40B4-BE49-F238E27FC236}">
              <a16:creationId xmlns:a16="http://schemas.microsoft.com/office/drawing/2014/main" id="{2AED2B00-8F21-47F8-B147-1D3B01D8E1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1" name="CuadroTexto 193">
          <a:extLst>
            <a:ext uri="{FF2B5EF4-FFF2-40B4-BE49-F238E27FC236}">
              <a16:creationId xmlns:a16="http://schemas.microsoft.com/office/drawing/2014/main" id="{C68288AB-DBA9-4C9F-A64A-760EBEFB47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2" name="CuadroTexto 194">
          <a:extLst>
            <a:ext uri="{FF2B5EF4-FFF2-40B4-BE49-F238E27FC236}">
              <a16:creationId xmlns:a16="http://schemas.microsoft.com/office/drawing/2014/main" id="{5D95E205-FBDA-46FC-B361-BA153C5047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3" name="CuadroTexto 196">
          <a:extLst>
            <a:ext uri="{FF2B5EF4-FFF2-40B4-BE49-F238E27FC236}">
              <a16:creationId xmlns:a16="http://schemas.microsoft.com/office/drawing/2014/main" id="{AC7505BE-D77B-4A56-9C02-B6FCA3507A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4" name="CuadroTexto 197">
          <a:extLst>
            <a:ext uri="{FF2B5EF4-FFF2-40B4-BE49-F238E27FC236}">
              <a16:creationId xmlns:a16="http://schemas.microsoft.com/office/drawing/2014/main" id="{24FB5860-7689-4B55-B76A-BA3755956D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5" name="CuadroTexto 198">
          <a:extLst>
            <a:ext uri="{FF2B5EF4-FFF2-40B4-BE49-F238E27FC236}">
              <a16:creationId xmlns:a16="http://schemas.microsoft.com/office/drawing/2014/main" id="{1A7596F3-C677-45BC-BD67-1C1F03D85A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6" name="CuadroTexto 199">
          <a:extLst>
            <a:ext uri="{FF2B5EF4-FFF2-40B4-BE49-F238E27FC236}">
              <a16:creationId xmlns:a16="http://schemas.microsoft.com/office/drawing/2014/main" id="{57FFBB1F-7E0A-4B5D-BB87-23A1C5CCBCC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7" name="CuadroTexto 200">
          <a:extLst>
            <a:ext uri="{FF2B5EF4-FFF2-40B4-BE49-F238E27FC236}">
              <a16:creationId xmlns:a16="http://schemas.microsoft.com/office/drawing/2014/main" id="{8138B7BC-DA36-42FF-ADDA-FB9B13417D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8" name="CuadroTexto 201">
          <a:extLst>
            <a:ext uri="{FF2B5EF4-FFF2-40B4-BE49-F238E27FC236}">
              <a16:creationId xmlns:a16="http://schemas.microsoft.com/office/drawing/2014/main" id="{D6690ED1-5493-4188-A096-2FDE5EBF6A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599" name="CuadroTexto 203">
          <a:extLst>
            <a:ext uri="{FF2B5EF4-FFF2-40B4-BE49-F238E27FC236}">
              <a16:creationId xmlns:a16="http://schemas.microsoft.com/office/drawing/2014/main" id="{206C4323-F3B9-4493-99EA-51F3B533208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00" name="CuadroTexto 204">
          <a:extLst>
            <a:ext uri="{FF2B5EF4-FFF2-40B4-BE49-F238E27FC236}">
              <a16:creationId xmlns:a16="http://schemas.microsoft.com/office/drawing/2014/main" id="{49EFB371-53A6-41D0-814A-7F8DC5C74A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01" name="CuadroTexto 205">
          <a:extLst>
            <a:ext uri="{FF2B5EF4-FFF2-40B4-BE49-F238E27FC236}">
              <a16:creationId xmlns:a16="http://schemas.microsoft.com/office/drawing/2014/main" id="{345836D8-7577-4083-9A37-0321CEDE7F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02" name="CuadroTexto 206">
          <a:extLst>
            <a:ext uri="{FF2B5EF4-FFF2-40B4-BE49-F238E27FC236}">
              <a16:creationId xmlns:a16="http://schemas.microsoft.com/office/drawing/2014/main" id="{026455DA-6DC9-4BF5-B42D-882076DD9E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03" name="CuadroTexto 207">
          <a:extLst>
            <a:ext uri="{FF2B5EF4-FFF2-40B4-BE49-F238E27FC236}">
              <a16:creationId xmlns:a16="http://schemas.microsoft.com/office/drawing/2014/main" id="{94E795B4-CB4F-4AC7-A982-0E83F56839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04" name="CuadroTexto 208">
          <a:extLst>
            <a:ext uri="{FF2B5EF4-FFF2-40B4-BE49-F238E27FC236}">
              <a16:creationId xmlns:a16="http://schemas.microsoft.com/office/drawing/2014/main" id="{28F96728-6E91-4B60-B5A8-F26E152AB05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05" name="CuadroTexto 210">
          <a:extLst>
            <a:ext uri="{FF2B5EF4-FFF2-40B4-BE49-F238E27FC236}">
              <a16:creationId xmlns:a16="http://schemas.microsoft.com/office/drawing/2014/main" id="{560CC30D-1723-4BF0-A733-ABAFCD61D2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06" name="CuadroTexto 211">
          <a:extLst>
            <a:ext uri="{FF2B5EF4-FFF2-40B4-BE49-F238E27FC236}">
              <a16:creationId xmlns:a16="http://schemas.microsoft.com/office/drawing/2014/main" id="{228B9177-673D-43BD-BA85-5598DB2C32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07" name="CuadroTexto 212">
          <a:extLst>
            <a:ext uri="{FF2B5EF4-FFF2-40B4-BE49-F238E27FC236}">
              <a16:creationId xmlns:a16="http://schemas.microsoft.com/office/drawing/2014/main" id="{A7915807-AF67-440B-9AC2-4328A5E6A1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08" name="CuadroTexto 213">
          <a:extLst>
            <a:ext uri="{FF2B5EF4-FFF2-40B4-BE49-F238E27FC236}">
              <a16:creationId xmlns:a16="http://schemas.microsoft.com/office/drawing/2014/main" id="{DCB2384A-5B2C-4847-9F87-F2699FDEBCB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09" name="CuadroTexto 214">
          <a:extLst>
            <a:ext uri="{FF2B5EF4-FFF2-40B4-BE49-F238E27FC236}">
              <a16:creationId xmlns:a16="http://schemas.microsoft.com/office/drawing/2014/main" id="{58F623FF-D502-4731-83FA-30519856238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10" name="CuadroTexto 215">
          <a:extLst>
            <a:ext uri="{FF2B5EF4-FFF2-40B4-BE49-F238E27FC236}">
              <a16:creationId xmlns:a16="http://schemas.microsoft.com/office/drawing/2014/main" id="{73AADC5E-EC47-4C22-82AE-D0C44A8D088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11" name="CuadroTexto 44">
          <a:extLst>
            <a:ext uri="{FF2B5EF4-FFF2-40B4-BE49-F238E27FC236}">
              <a16:creationId xmlns:a16="http://schemas.microsoft.com/office/drawing/2014/main" id="{9D94313C-C55B-4C57-AA12-9900646FA9E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12" name="CuadroTexto 53">
          <a:extLst>
            <a:ext uri="{FF2B5EF4-FFF2-40B4-BE49-F238E27FC236}">
              <a16:creationId xmlns:a16="http://schemas.microsoft.com/office/drawing/2014/main" id="{4FCE0653-82DA-49F5-9BD4-16B33B4A8D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13" name="CuadroTexto 60">
          <a:extLst>
            <a:ext uri="{FF2B5EF4-FFF2-40B4-BE49-F238E27FC236}">
              <a16:creationId xmlns:a16="http://schemas.microsoft.com/office/drawing/2014/main" id="{738D66C7-62E5-4D55-A147-151CD3EE63A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14" name="CuadroTexto 64">
          <a:extLst>
            <a:ext uri="{FF2B5EF4-FFF2-40B4-BE49-F238E27FC236}">
              <a16:creationId xmlns:a16="http://schemas.microsoft.com/office/drawing/2014/main" id="{7D0164CD-C263-40FF-8E6D-DB47FD88DC8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15" name="CuadroTexto 71">
          <a:extLst>
            <a:ext uri="{FF2B5EF4-FFF2-40B4-BE49-F238E27FC236}">
              <a16:creationId xmlns:a16="http://schemas.microsoft.com/office/drawing/2014/main" id="{C4AAEF50-2D53-4D1B-88FB-9C67BA7DA51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16" name="CuadroTexto 78">
          <a:extLst>
            <a:ext uri="{FF2B5EF4-FFF2-40B4-BE49-F238E27FC236}">
              <a16:creationId xmlns:a16="http://schemas.microsoft.com/office/drawing/2014/main" id="{F7EFFFC6-1A5D-4117-AAF3-38ED79E2BF9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17" name="CuadroTexto 176">
          <a:extLst>
            <a:ext uri="{FF2B5EF4-FFF2-40B4-BE49-F238E27FC236}">
              <a16:creationId xmlns:a16="http://schemas.microsoft.com/office/drawing/2014/main" id="{90B54D4B-9029-4A44-A800-8BCF585912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18" name="CuadroTexto 177">
          <a:extLst>
            <a:ext uri="{FF2B5EF4-FFF2-40B4-BE49-F238E27FC236}">
              <a16:creationId xmlns:a16="http://schemas.microsoft.com/office/drawing/2014/main" id="{DFA85246-4178-412D-A9A6-FBF26E2C1B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19" name="CuadroTexto 178">
          <a:extLst>
            <a:ext uri="{FF2B5EF4-FFF2-40B4-BE49-F238E27FC236}">
              <a16:creationId xmlns:a16="http://schemas.microsoft.com/office/drawing/2014/main" id="{B3BBFEF0-095C-4407-8507-E98720FCDE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0" name="CuadroTexto 181">
          <a:extLst>
            <a:ext uri="{FF2B5EF4-FFF2-40B4-BE49-F238E27FC236}">
              <a16:creationId xmlns:a16="http://schemas.microsoft.com/office/drawing/2014/main" id="{73D4F9FE-6C49-4999-893F-2E00B8711C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1" name="CuadroTexto 182">
          <a:extLst>
            <a:ext uri="{FF2B5EF4-FFF2-40B4-BE49-F238E27FC236}">
              <a16:creationId xmlns:a16="http://schemas.microsoft.com/office/drawing/2014/main" id="{2157D8AC-395D-46FF-9DB8-69FF8F5B261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2" name="CuadroTexto 183">
          <a:extLst>
            <a:ext uri="{FF2B5EF4-FFF2-40B4-BE49-F238E27FC236}">
              <a16:creationId xmlns:a16="http://schemas.microsoft.com/office/drawing/2014/main" id="{4B072B5A-C5AF-49CC-ADE3-2E9E1ABB2F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3" name="CuadroTexto 185">
          <a:extLst>
            <a:ext uri="{FF2B5EF4-FFF2-40B4-BE49-F238E27FC236}">
              <a16:creationId xmlns:a16="http://schemas.microsoft.com/office/drawing/2014/main" id="{8288D817-84FA-442A-BD1C-493ED022182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4" name="CuadroTexto 186">
          <a:extLst>
            <a:ext uri="{FF2B5EF4-FFF2-40B4-BE49-F238E27FC236}">
              <a16:creationId xmlns:a16="http://schemas.microsoft.com/office/drawing/2014/main" id="{20FA5FF4-05E0-42B8-9F78-3BF0926581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5" name="CuadroTexto 187">
          <a:extLst>
            <a:ext uri="{FF2B5EF4-FFF2-40B4-BE49-F238E27FC236}">
              <a16:creationId xmlns:a16="http://schemas.microsoft.com/office/drawing/2014/main" id="{CC3B1549-8D0F-4EC1-96B2-914FE9794D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6" name="CuadroTexto 188">
          <a:extLst>
            <a:ext uri="{FF2B5EF4-FFF2-40B4-BE49-F238E27FC236}">
              <a16:creationId xmlns:a16="http://schemas.microsoft.com/office/drawing/2014/main" id="{9B3FF496-CD9B-4E44-8551-714BD09209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7" name="CuadroTexto 189">
          <a:extLst>
            <a:ext uri="{FF2B5EF4-FFF2-40B4-BE49-F238E27FC236}">
              <a16:creationId xmlns:a16="http://schemas.microsoft.com/office/drawing/2014/main" id="{139B51B2-E889-4D60-8CE7-1F27DC5C8E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8" name="CuadroTexto 190">
          <a:extLst>
            <a:ext uri="{FF2B5EF4-FFF2-40B4-BE49-F238E27FC236}">
              <a16:creationId xmlns:a16="http://schemas.microsoft.com/office/drawing/2014/main" id="{4E600C43-ED11-4030-9A00-527A5BF79A9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29" name="CuadroTexto 192">
          <a:extLst>
            <a:ext uri="{FF2B5EF4-FFF2-40B4-BE49-F238E27FC236}">
              <a16:creationId xmlns:a16="http://schemas.microsoft.com/office/drawing/2014/main" id="{2F3C1336-A097-46DC-B80A-1B8F6FAF2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0" name="CuadroTexto 193">
          <a:extLst>
            <a:ext uri="{FF2B5EF4-FFF2-40B4-BE49-F238E27FC236}">
              <a16:creationId xmlns:a16="http://schemas.microsoft.com/office/drawing/2014/main" id="{86053735-CE7B-43F7-AEC0-8685C98D37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1" name="CuadroTexto 194">
          <a:extLst>
            <a:ext uri="{FF2B5EF4-FFF2-40B4-BE49-F238E27FC236}">
              <a16:creationId xmlns:a16="http://schemas.microsoft.com/office/drawing/2014/main" id="{4BFFCE95-FCF3-49FD-B583-923B7D02BD0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2" name="CuadroTexto 196">
          <a:extLst>
            <a:ext uri="{FF2B5EF4-FFF2-40B4-BE49-F238E27FC236}">
              <a16:creationId xmlns:a16="http://schemas.microsoft.com/office/drawing/2014/main" id="{6B7F2612-7B40-4D64-9E25-CC29F18C89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3" name="CuadroTexto 197">
          <a:extLst>
            <a:ext uri="{FF2B5EF4-FFF2-40B4-BE49-F238E27FC236}">
              <a16:creationId xmlns:a16="http://schemas.microsoft.com/office/drawing/2014/main" id="{9FCA774A-8AA2-4BEC-9E44-935CB550A3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4" name="CuadroTexto 198">
          <a:extLst>
            <a:ext uri="{FF2B5EF4-FFF2-40B4-BE49-F238E27FC236}">
              <a16:creationId xmlns:a16="http://schemas.microsoft.com/office/drawing/2014/main" id="{EEE36068-97FB-4930-A79E-0D373E6550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5" name="CuadroTexto 199">
          <a:extLst>
            <a:ext uri="{FF2B5EF4-FFF2-40B4-BE49-F238E27FC236}">
              <a16:creationId xmlns:a16="http://schemas.microsoft.com/office/drawing/2014/main" id="{A5D87A8D-18B5-4A11-A8CE-C47B8DA215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6" name="CuadroTexto 200">
          <a:extLst>
            <a:ext uri="{FF2B5EF4-FFF2-40B4-BE49-F238E27FC236}">
              <a16:creationId xmlns:a16="http://schemas.microsoft.com/office/drawing/2014/main" id="{EE6A4C9E-104A-4553-A0AD-A571EEA486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7" name="CuadroTexto 201">
          <a:extLst>
            <a:ext uri="{FF2B5EF4-FFF2-40B4-BE49-F238E27FC236}">
              <a16:creationId xmlns:a16="http://schemas.microsoft.com/office/drawing/2014/main" id="{6E94A234-B385-4005-8CF8-FED2D14305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8" name="CuadroTexto 203">
          <a:extLst>
            <a:ext uri="{FF2B5EF4-FFF2-40B4-BE49-F238E27FC236}">
              <a16:creationId xmlns:a16="http://schemas.microsoft.com/office/drawing/2014/main" id="{343CCF14-3B5F-42BE-BA58-C62F2D1A6A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39" name="CuadroTexto 204">
          <a:extLst>
            <a:ext uri="{FF2B5EF4-FFF2-40B4-BE49-F238E27FC236}">
              <a16:creationId xmlns:a16="http://schemas.microsoft.com/office/drawing/2014/main" id="{AEC31FA5-1B1A-46EE-A05F-4FEF19F97E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40" name="CuadroTexto 205">
          <a:extLst>
            <a:ext uri="{FF2B5EF4-FFF2-40B4-BE49-F238E27FC236}">
              <a16:creationId xmlns:a16="http://schemas.microsoft.com/office/drawing/2014/main" id="{56DE5C0A-D69E-493F-9D08-8987238D66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41" name="CuadroTexto 206">
          <a:extLst>
            <a:ext uri="{FF2B5EF4-FFF2-40B4-BE49-F238E27FC236}">
              <a16:creationId xmlns:a16="http://schemas.microsoft.com/office/drawing/2014/main" id="{416F18B1-A72B-4C0B-97F2-7FDCA09DC8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42" name="CuadroTexto 207">
          <a:extLst>
            <a:ext uri="{FF2B5EF4-FFF2-40B4-BE49-F238E27FC236}">
              <a16:creationId xmlns:a16="http://schemas.microsoft.com/office/drawing/2014/main" id="{16369BF2-0F42-4BE9-95C4-BB8552A359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43" name="CuadroTexto 208">
          <a:extLst>
            <a:ext uri="{FF2B5EF4-FFF2-40B4-BE49-F238E27FC236}">
              <a16:creationId xmlns:a16="http://schemas.microsoft.com/office/drawing/2014/main" id="{2F57D759-16EF-47D8-8ABC-C07DF875EF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44" name="CuadroTexto 210">
          <a:extLst>
            <a:ext uri="{FF2B5EF4-FFF2-40B4-BE49-F238E27FC236}">
              <a16:creationId xmlns:a16="http://schemas.microsoft.com/office/drawing/2014/main" id="{14FC0B70-3A3B-459C-92CE-5A978AB3E1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45" name="CuadroTexto 211">
          <a:extLst>
            <a:ext uri="{FF2B5EF4-FFF2-40B4-BE49-F238E27FC236}">
              <a16:creationId xmlns:a16="http://schemas.microsoft.com/office/drawing/2014/main" id="{0706BB9F-6E82-481E-BCCD-F7584495B9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46" name="CuadroTexto 212">
          <a:extLst>
            <a:ext uri="{FF2B5EF4-FFF2-40B4-BE49-F238E27FC236}">
              <a16:creationId xmlns:a16="http://schemas.microsoft.com/office/drawing/2014/main" id="{8DCF89CF-9B40-4760-B9C2-1F213E3124F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47" name="CuadroTexto 213">
          <a:extLst>
            <a:ext uri="{FF2B5EF4-FFF2-40B4-BE49-F238E27FC236}">
              <a16:creationId xmlns:a16="http://schemas.microsoft.com/office/drawing/2014/main" id="{95532700-98F8-4B5B-B709-7B4CDE7D6D1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48" name="CuadroTexto 214">
          <a:extLst>
            <a:ext uri="{FF2B5EF4-FFF2-40B4-BE49-F238E27FC236}">
              <a16:creationId xmlns:a16="http://schemas.microsoft.com/office/drawing/2014/main" id="{F773063A-9233-4707-9B7F-819181AFC05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49" name="CuadroTexto 215">
          <a:extLst>
            <a:ext uri="{FF2B5EF4-FFF2-40B4-BE49-F238E27FC236}">
              <a16:creationId xmlns:a16="http://schemas.microsoft.com/office/drawing/2014/main" id="{4689AD7C-E2CD-401B-A694-944481E326D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50" name="CuadroTexto 44">
          <a:extLst>
            <a:ext uri="{FF2B5EF4-FFF2-40B4-BE49-F238E27FC236}">
              <a16:creationId xmlns:a16="http://schemas.microsoft.com/office/drawing/2014/main" id="{7DB25324-253E-46AB-911D-6AA46E311E1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51" name="CuadroTexto 53">
          <a:extLst>
            <a:ext uri="{FF2B5EF4-FFF2-40B4-BE49-F238E27FC236}">
              <a16:creationId xmlns:a16="http://schemas.microsoft.com/office/drawing/2014/main" id="{19B4A604-4807-4124-BF49-944589765B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52" name="CuadroTexto 60">
          <a:extLst>
            <a:ext uri="{FF2B5EF4-FFF2-40B4-BE49-F238E27FC236}">
              <a16:creationId xmlns:a16="http://schemas.microsoft.com/office/drawing/2014/main" id="{E562F358-2086-4937-BB3D-B5E4F17F6D45}"/>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53" name="CuadroTexto 64">
          <a:extLst>
            <a:ext uri="{FF2B5EF4-FFF2-40B4-BE49-F238E27FC236}">
              <a16:creationId xmlns:a16="http://schemas.microsoft.com/office/drawing/2014/main" id="{5423E291-7C43-4156-A968-F118152A788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54" name="CuadroTexto 71">
          <a:extLst>
            <a:ext uri="{FF2B5EF4-FFF2-40B4-BE49-F238E27FC236}">
              <a16:creationId xmlns:a16="http://schemas.microsoft.com/office/drawing/2014/main" id="{8F3E09E5-300D-435D-9AAC-8F57E2E1A29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55" name="CuadroTexto 78">
          <a:extLst>
            <a:ext uri="{FF2B5EF4-FFF2-40B4-BE49-F238E27FC236}">
              <a16:creationId xmlns:a16="http://schemas.microsoft.com/office/drawing/2014/main" id="{6BA753B9-C472-4694-8267-934379CABA4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56" name="CuadroTexto 176">
          <a:extLst>
            <a:ext uri="{FF2B5EF4-FFF2-40B4-BE49-F238E27FC236}">
              <a16:creationId xmlns:a16="http://schemas.microsoft.com/office/drawing/2014/main" id="{E76A5433-8806-4F93-9613-F53EB839C5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57" name="CuadroTexto 177">
          <a:extLst>
            <a:ext uri="{FF2B5EF4-FFF2-40B4-BE49-F238E27FC236}">
              <a16:creationId xmlns:a16="http://schemas.microsoft.com/office/drawing/2014/main" id="{367EB4A7-2178-425B-8739-AE496CE5A7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58" name="CuadroTexto 178">
          <a:extLst>
            <a:ext uri="{FF2B5EF4-FFF2-40B4-BE49-F238E27FC236}">
              <a16:creationId xmlns:a16="http://schemas.microsoft.com/office/drawing/2014/main" id="{E5620D42-F7DF-4822-988E-02FBE7C50E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59" name="CuadroTexto 181">
          <a:extLst>
            <a:ext uri="{FF2B5EF4-FFF2-40B4-BE49-F238E27FC236}">
              <a16:creationId xmlns:a16="http://schemas.microsoft.com/office/drawing/2014/main" id="{E78FC744-4B59-498B-A1C3-1882068789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0" name="CuadroTexto 182">
          <a:extLst>
            <a:ext uri="{FF2B5EF4-FFF2-40B4-BE49-F238E27FC236}">
              <a16:creationId xmlns:a16="http://schemas.microsoft.com/office/drawing/2014/main" id="{B0075E60-8F3D-4189-A8C4-C1567D3845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1" name="CuadroTexto 183">
          <a:extLst>
            <a:ext uri="{FF2B5EF4-FFF2-40B4-BE49-F238E27FC236}">
              <a16:creationId xmlns:a16="http://schemas.microsoft.com/office/drawing/2014/main" id="{E018B3B9-D922-431D-AF02-A8944612E8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2" name="CuadroTexto 185">
          <a:extLst>
            <a:ext uri="{FF2B5EF4-FFF2-40B4-BE49-F238E27FC236}">
              <a16:creationId xmlns:a16="http://schemas.microsoft.com/office/drawing/2014/main" id="{8A9FCFE6-D228-45EB-9D2E-9E3153238A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3" name="CuadroTexto 186">
          <a:extLst>
            <a:ext uri="{FF2B5EF4-FFF2-40B4-BE49-F238E27FC236}">
              <a16:creationId xmlns:a16="http://schemas.microsoft.com/office/drawing/2014/main" id="{27B81BAD-080B-4928-B0F4-34D115F8F40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4" name="CuadroTexto 187">
          <a:extLst>
            <a:ext uri="{FF2B5EF4-FFF2-40B4-BE49-F238E27FC236}">
              <a16:creationId xmlns:a16="http://schemas.microsoft.com/office/drawing/2014/main" id="{19A7918A-E386-4F5C-8D06-78EE111200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5" name="CuadroTexto 188">
          <a:extLst>
            <a:ext uri="{FF2B5EF4-FFF2-40B4-BE49-F238E27FC236}">
              <a16:creationId xmlns:a16="http://schemas.microsoft.com/office/drawing/2014/main" id="{9E6E6114-C685-444B-86CE-5CE91D177C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6" name="CuadroTexto 189">
          <a:extLst>
            <a:ext uri="{FF2B5EF4-FFF2-40B4-BE49-F238E27FC236}">
              <a16:creationId xmlns:a16="http://schemas.microsoft.com/office/drawing/2014/main" id="{0CA980E5-83A1-4437-8A63-C78699EB52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7" name="CuadroTexto 190">
          <a:extLst>
            <a:ext uri="{FF2B5EF4-FFF2-40B4-BE49-F238E27FC236}">
              <a16:creationId xmlns:a16="http://schemas.microsoft.com/office/drawing/2014/main" id="{010E72BD-A299-4BFC-9F32-52F43ADB8F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8" name="CuadroTexto 192">
          <a:extLst>
            <a:ext uri="{FF2B5EF4-FFF2-40B4-BE49-F238E27FC236}">
              <a16:creationId xmlns:a16="http://schemas.microsoft.com/office/drawing/2014/main" id="{BB1B4C3D-97AF-41D0-8844-9EC36CA49E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69" name="CuadroTexto 193">
          <a:extLst>
            <a:ext uri="{FF2B5EF4-FFF2-40B4-BE49-F238E27FC236}">
              <a16:creationId xmlns:a16="http://schemas.microsoft.com/office/drawing/2014/main" id="{882ADAFB-22BB-4A70-9896-362BA53C77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0" name="CuadroTexto 194">
          <a:extLst>
            <a:ext uri="{FF2B5EF4-FFF2-40B4-BE49-F238E27FC236}">
              <a16:creationId xmlns:a16="http://schemas.microsoft.com/office/drawing/2014/main" id="{30E7B4CC-1922-421A-83AF-3D947A2245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1" name="CuadroTexto 196">
          <a:extLst>
            <a:ext uri="{FF2B5EF4-FFF2-40B4-BE49-F238E27FC236}">
              <a16:creationId xmlns:a16="http://schemas.microsoft.com/office/drawing/2014/main" id="{2350F5C8-C61E-4F1C-9999-60D9B551D2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2" name="CuadroTexto 197">
          <a:extLst>
            <a:ext uri="{FF2B5EF4-FFF2-40B4-BE49-F238E27FC236}">
              <a16:creationId xmlns:a16="http://schemas.microsoft.com/office/drawing/2014/main" id="{11902808-7344-41D6-AD32-AEFB1DD2A2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3" name="CuadroTexto 198">
          <a:extLst>
            <a:ext uri="{FF2B5EF4-FFF2-40B4-BE49-F238E27FC236}">
              <a16:creationId xmlns:a16="http://schemas.microsoft.com/office/drawing/2014/main" id="{9CDB2CFF-7F5C-4373-B02D-6E3C780225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4" name="CuadroTexto 199">
          <a:extLst>
            <a:ext uri="{FF2B5EF4-FFF2-40B4-BE49-F238E27FC236}">
              <a16:creationId xmlns:a16="http://schemas.microsoft.com/office/drawing/2014/main" id="{8B52EF5E-1883-4248-82CB-6D5083DB15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5" name="CuadroTexto 200">
          <a:extLst>
            <a:ext uri="{FF2B5EF4-FFF2-40B4-BE49-F238E27FC236}">
              <a16:creationId xmlns:a16="http://schemas.microsoft.com/office/drawing/2014/main" id="{995FDD21-58EF-4CF3-A155-81F518417A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6" name="CuadroTexto 201">
          <a:extLst>
            <a:ext uri="{FF2B5EF4-FFF2-40B4-BE49-F238E27FC236}">
              <a16:creationId xmlns:a16="http://schemas.microsoft.com/office/drawing/2014/main" id="{5769901E-178F-4D5F-86BA-FF6C4A6D0B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7" name="CuadroTexto 203">
          <a:extLst>
            <a:ext uri="{FF2B5EF4-FFF2-40B4-BE49-F238E27FC236}">
              <a16:creationId xmlns:a16="http://schemas.microsoft.com/office/drawing/2014/main" id="{3646F959-E3C5-460C-B268-F411E155A9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8" name="CuadroTexto 204">
          <a:extLst>
            <a:ext uri="{FF2B5EF4-FFF2-40B4-BE49-F238E27FC236}">
              <a16:creationId xmlns:a16="http://schemas.microsoft.com/office/drawing/2014/main" id="{517B4590-C4D1-4C0F-BCFA-3F80FAD593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79" name="CuadroTexto 205">
          <a:extLst>
            <a:ext uri="{FF2B5EF4-FFF2-40B4-BE49-F238E27FC236}">
              <a16:creationId xmlns:a16="http://schemas.microsoft.com/office/drawing/2014/main" id="{311A66B8-BD7E-4423-B6D6-561B5AF235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80" name="CuadroTexto 206">
          <a:extLst>
            <a:ext uri="{FF2B5EF4-FFF2-40B4-BE49-F238E27FC236}">
              <a16:creationId xmlns:a16="http://schemas.microsoft.com/office/drawing/2014/main" id="{B031BDED-651D-4A14-BB35-748A548A24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81" name="CuadroTexto 207">
          <a:extLst>
            <a:ext uri="{FF2B5EF4-FFF2-40B4-BE49-F238E27FC236}">
              <a16:creationId xmlns:a16="http://schemas.microsoft.com/office/drawing/2014/main" id="{F6BF9C15-6828-4647-8FBB-2E1929CA92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82" name="CuadroTexto 208">
          <a:extLst>
            <a:ext uri="{FF2B5EF4-FFF2-40B4-BE49-F238E27FC236}">
              <a16:creationId xmlns:a16="http://schemas.microsoft.com/office/drawing/2014/main" id="{B923187F-AEC4-4F8D-BB51-66C966FA01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83" name="CuadroTexto 210">
          <a:extLst>
            <a:ext uri="{FF2B5EF4-FFF2-40B4-BE49-F238E27FC236}">
              <a16:creationId xmlns:a16="http://schemas.microsoft.com/office/drawing/2014/main" id="{D9549F2D-D1CC-439E-9AF9-F7CC73FC6E8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84" name="CuadroTexto 211">
          <a:extLst>
            <a:ext uri="{FF2B5EF4-FFF2-40B4-BE49-F238E27FC236}">
              <a16:creationId xmlns:a16="http://schemas.microsoft.com/office/drawing/2014/main" id="{C3946D0E-E088-46B2-8520-E84FB88763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85" name="CuadroTexto 212">
          <a:extLst>
            <a:ext uri="{FF2B5EF4-FFF2-40B4-BE49-F238E27FC236}">
              <a16:creationId xmlns:a16="http://schemas.microsoft.com/office/drawing/2014/main" id="{064703A7-FFAE-4FD4-8E1F-881F237398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86" name="CuadroTexto 213">
          <a:extLst>
            <a:ext uri="{FF2B5EF4-FFF2-40B4-BE49-F238E27FC236}">
              <a16:creationId xmlns:a16="http://schemas.microsoft.com/office/drawing/2014/main" id="{1F975DAE-566A-452A-9806-87E0C9084AE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87" name="CuadroTexto 214">
          <a:extLst>
            <a:ext uri="{FF2B5EF4-FFF2-40B4-BE49-F238E27FC236}">
              <a16:creationId xmlns:a16="http://schemas.microsoft.com/office/drawing/2014/main" id="{091A3559-039A-4D37-B408-E222E506BF6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688" name="CuadroTexto 215">
          <a:extLst>
            <a:ext uri="{FF2B5EF4-FFF2-40B4-BE49-F238E27FC236}">
              <a16:creationId xmlns:a16="http://schemas.microsoft.com/office/drawing/2014/main" id="{4D99E9C8-5828-4DB8-80F9-BA60DDFA6D3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89" name="CuadroTexto 44">
          <a:extLst>
            <a:ext uri="{FF2B5EF4-FFF2-40B4-BE49-F238E27FC236}">
              <a16:creationId xmlns:a16="http://schemas.microsoft.com/office/drawing/2014/main" id="{736CBF2D-E0B7-473F-9D32-37E9C0FA72D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90" name="CuadroTexto 53">
          <a:extLst>
            <a:ext uri="{FF2B5EF4-FFF2-40B4-BE49-F238E27FC236}">
              <a16:creationId xmlns:a16="http://schemas.microsoft.com/office/drawing/2014/main" id="{3F6CF53E-93BB-401F-88B0-3538714439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691" name="CuadroTexto 60">
          <a:extLst>
            <a:ext uri="{FF2B5EF4-FFF2-40B4-BE49-F238E27FC236}">
              <a16:creationId xmlns:a16="http://schemas.microsoft.com/office/drawing/2014/main" id="{B0BF237E-4425-48E4-AD7F-2AB38DE35A1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92" name="CuadroTexto 64">
          <a:extLst>
            <a:ext uri="{FF2B5EF4-FFF2-40B4-BE49-F238E27FC236}">
              <a16:creationId xmlns:a16="http://schemas.microsoft.com/office/drawing/2014/main" id="{60553C38-F415-4056-89A0-9551B6B34A0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93" name="CuadroTexto 71">
          <a:extLst>
            <a:ext uri="{FF2B5EF4-FFF2-40B4-BE49-F238E27FC236}">
              <a16:creationId xmlns:a16="http://schemas.microsoft.com/office/drawing/2014/main" id="{C99CB5F4-3877-4C7A-A448-337AE4E98E2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694" name="CuadroTexto 78">
          <a:extLst>
            <a:ext uri="{FF2B5EF4-FFF2-40B4-BE49-F238E27FC236}">
              <a16:creationId xmlns:a16="http://schemas.microsoft.com/office/drawing/2014/main" id="{0F099055-561D-4FC6-B036-753452F0BC9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95" name="CuadroTexto 176">
          <a:extLst>
            <a:ext uri="{FF2B5EF4-FFF2-40B4-BE49-F238E27FC236}">
              <a16:creationId xmlns:a16="http://schemas.microsoft.com/office/drawing/2014/main" id="{11918E28-2C1D-4222-B13A-B21AEACA97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96" name="CuadroTexto 177">
          <a:extLst>
            <a:ext uri="{FF2B5EF4-FFF2-40B4-BE49-F238E27FC236}">
              <a16:creationId xmlns:a16="http://schemas.microsoft.com/office/drawing/2014/main" id="{CE2A13A6-38F7-4F9C-B8E7-D70E245081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97" name="CuadroTexto 178">
          <a:extLst>
            <a:ext uri="{FF2B5EF4-FFF2-40B4-BE49-F238E27FC236}">
              <a16:creationId xmlns:a16="http://schemas.microsoft.com/office/drawing/2014/main" id="{DD5E9774-6F80-4EF2-BA1F-EA0BBEF1CC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98" name="CuadroTexto 181">
          <a:extLst>
            <a:ext uri="{FF2B5EF4-FFF2-40B4-BE49-F238E27FC236}">
              <a16:creationId xmlns:a16="http://schemas.microsoft.com/office/drawing/2014/main" id="{3DDCE77E-18D7-4869-B6F6-4A0FE17C3A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699" name="CuadroTexto 182">
          <a:extLst>
            <a:ext uri="{FF2B5EF4-FFF2-40B4-BE49-F238E27FC236}">
              <a16:creationId xmlns:a16="http://schemas.microsoft.com/office/drawing/2014/main" id="{A41E6D01-0B8B-4E7F-A83B-0EEF87A373F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0" name="CuadroTexto 183">
          <a:extLst>
            <a:ext uri="{FF2B5EF4-FFF2-40B4-BE49-F238E27FC236}">
              <a16:creationId xmlns:a16="http://schemas.microsoft.com/office/drawing/2014/main" id="{18A8F0FB-BBA9-4A4E-BDFC-E7801D2D37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1" name="CuadroTexto 185">
          <a:extLst>
            <a:ext uri="{FF2B5EF4-FFF2-40B4-BE49-F238E27FC236}">
              <a16:creationId xmlns:a16="http://schemas.microsoft.com/office/drawing/2014/main" id="{125CB12F-3062-4350-A224-D43F25EB80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2" name="CuadroTexto 186">
          <a:extLst>
            <a:ext uri="{FF2B5EF4-FFF2-40B4-BE49-F238E27FC236}">
              <a16:creationId xmlns:a16="http://schemas.microsoft.com/office/drawing/2014/main" id="{C9D1657E-4127-4C65-82E3-D2EDA52672D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3" name="CuadroTexto 187">
          <a:extLst>
            <a:ext uri="{FF2B5EF4-FFF2-40B4-BE49-F238E27FC236}">
              <a16:creationId xmlns:a16="http://schemas.microsoft.com/office/drawing/2014/main" id="{54FC50C4-A5A8-443F-ACCA-95BC1DF45C1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4" name="CuadroTexto 188">
          <a:extLst>
            <a:ext uri="{FF2B5EF4-FFF2-40B4-BE49-F238E27FC236}">
              <a16:creationId xmlns:a16="http://schemas.microsoft.com/office/drawing/2014/main" id="{309C763A-5883-4DC7-AF8C-B4B84A797C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5" name="CuadroTexto 189">
          <a:extLst>
            <a:ext uri="{FF2B5EF4-FFF2-40B4-BE49-F238E27FC236}">
              <a16:creationId xmlns:a16="http://schemas.microsoft.com/office/drawing/2014/main" id="{00D87329-4B9C-485E-B8BB-3EC98D9C46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6" name="CuadroTexto 190">
          <a:extLst>
            <a:ext uri="{FF2B5EF4-FFF2-40B4-BE49-F238E27FC236}">
              <a16:creationId xmlns:a16="http://schemas.microsoft.com/office/drawing/2014/main" id="{FEB09FE4-586F-4A9D-878D-3561829199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7" name="CuadroTexto 192">
          <a:extLst>
            <a:ext uri="{FF2B5EF4-FFF2-40B4-BE49-F238E27FC236}">
              <a16:creationId xmlns:a16="http://schemas.microsoft.com/office/drawing/2014/main" id="{3FF659C6-CC8A-4B99-9040-B14B37F4EB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8" name="CuadroTexto 193">
          <a:extLst>
            <a:ext uri="{FF2B5EF4-FFF2-40B4-BE49-F238E27FC236}">
              <a16:creationId xmlns:a16="http://schemas.microsoft.com/office/drawing/2014/main" id="{15540612-1BBF-4C83-95DE-A10211929A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09" name="CuadroTexto 194">
          <a:extLst>
            <a:ext uri="{FF2B5EF4-FFF2-40B4-BE49-F238E27FC236}">
              <a16:creationId xmlns:a16="http://schemas.microsoft.com/office/drawing/2014/main" id="{8A716C96-52C3-4039-ABA4-FC5B30F72D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0" name="CuadroTexto 196">
          <a:extLst>
            <a:ext uri="{FF2B5EF4-FFF2-40B4-BE49-F238E27FC236}">
              <a16:creationId xmlns:a16="http://schemas.microsoft.com/office/drawing/2014/main" id="{88974E3F-79D3-42CF-A732-CFA429271C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1" name="CuadroTexto 197">
          <a:extLst>
            <a:ext uri="{FF2B5EF4-FFF2-40B4-BE49-F238E27FC236}">
              <a16:creationId xmlns:a16="http://schemas.microsoft.com/office/drawing/2014/main" id="{27391121-F1EE-4E62-B286-6C0D9E5B19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2" name="CuadroTexto 198">
          <a:extLst>
            <a:ext uri="{FF2B5EF4-FFF2-40B4-BE49-F238E27FC236}">
              <a16:creationId xmlns:a16="http://schemas.microsoft.com/office/drawing/2014/main" id="{C6F9D632-37D1-4E9D-9367-723C2E412A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3" name="CuadroTexto 199">
          <a:extLst>
            <a:ext uri="{FF2B5EF4-FFF2-40B4-BE49-F238E27FC236}">
              <a16:creationId xmlns:a16="http://schemas.microsoft.com/office/drawing/2014/main" id="{DCD7436B-9A2B-4512-B4CB-4BE715370A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4" name="CuadroTexto 200">
          <a:extLst>
            <a:ext uri="{FF2B5EF4-FFF2-40B4-BE49-F238E27FC236}">
              <a16:creationId xmlns:a16="http://schemas.microsoft.com/office/drawing/2014/main" id="{71376AC6-D593-479F-8E73-1BE9A7E6FD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5" name="CuadroTexto 201">
          <a:extLst>
            <a:ext uri="{FF2B5EF4-FFF2-40B4-BE49-F238E27FC236}">
              <a16:creationId xmlns:a16="http://schemas.microsoft.com/office/drawing/2014/main" id="{8D23D15F-8F5A-494B-8592-7EDCD92AB6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6" name="CuadroTexto 203">
          <a:extLst>
            <a:ext uri="{FF2B5EF4-FFF2-40B4-BE49-F238E27FC236}">
              <a16:creationId xmlns:a16="http://schemas.microsoft.com/office/drawing/2014/main" id="{60E39785-52AD-49B6-B6E7-7D2FABE181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7" name="CuadroTexto 204">
          <a:extLst>
            <a:ext uri="{FF2B5EF4-FFF2-40B4-BE49-F238E27FC236}">
              <a16:creationId xmlns:a16="http://schemas.microsoft.com/office/drawing/2014/main" id="{C6472244-1726-41F4-993B-19F4539551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8" name="CuadroTexto 205">
          <a:extLst>
            <a:ext uri="{FF2B5EF4-FFF2-40B4-BE49-F238E27FC236}">
              <a16:creationId xmlns:a16="http://schemas.microsoft.com/office/drawing/2014/main" id="{9C913BAB-E017-44A0-949A-01DAD45CA7F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19" name="CuadroTexto 206">
          <a:extLst>
            <a:ext uri="{FF2B5EF4-FFF2-40B4-BE49-F238E27FC236}">
              <a16:creationId xmlns:a16="http://schemas.microsoft.com/office/drawing/2014/main" id="{CB02E57F-D8D4-4504-A4B1-25812042917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20" name="CuadroTexto 207">
          <a:extLst>
            <a:ext uri="{FF2B5EF4-FFF2-40B4-BE49-F238E27FC236}">
              <a16:creationId xmlns:a16="http://schemas.microsoft.com/office/drawing/2014/main" id="{8CBC8584-C6FE-49AA-B7DA-C0CF4AD43E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21" name="CuadroTexto 208">
          <a:extLst>
            <a:ext uri="{FF2B5EF4-FFF2-40B4-BE49-F238E27FC236}">
              <a16:creationId xmlns:a16="http://schemas.microsoft.com/office/drawing/2014/main" id="{53AF52AA-42D6-40EC-8C33-351363F2C3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22" name="CuadroTexto 210">
          <a:extLst>
            <a:ext uri="{FF2B5EF4-FFF2-40B4-BE49-F238E27FC236}">
              <a16:creationId xmlns:a16="http://schemas.microsoft.com/office/drawing/2014/main" id="{BE082F83-1DCB-47D7-9597-EC0E43EFFA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23" name="CuadroTexto 211">
          <a:extLst>
            <a:ext uri="{FF2B5EF4-FFF2-40B4-BE49-F238E27FC236}">
              <a16:creationId xmlns:a16="http://schemas.microsoft.com/office/drawing/2014/main" id="{F09CC813-8F3C-4337-9202-180C208A37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24" name="CuadroTexto 212">
          <a:extLst>
            <a:ext uri="{FF2B5EF4-FFF2-40B4-BE49-F238E27FC236}">
              <a16:creationId xmlns:a16="http://schemas.microsoft.com/office/drawing/2014/main" id="{0B8264F0-7175-4BE8-8B92-584162FA3D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725" name="CuadroTexto 213">
          <a:extLst>
            <a:ext uri="{FF2B5EF4-FFF2-40B4-BE49-F238E27FC236}">
              <a16:creationId xmlns:a16="http://schemas.microsoft.com/office/drawing/2014/main" id="{300F5A60-92F9-44F2-9015-27D1C2C8BEB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726" name="CuadroTexto 214">
          <a:extLst>
            <a:ext uri="{FF2B5EF4-FFF2-40B4-BE49-F238E27FC236}">
              <a16:creationId xmlns:a16="http://schemas.microsoft.com/office/drawing/2014/main" id="{840762B6-DAD0-4CA3-BA49-C0F66E61DD0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727" name="CuadroTexto 215">
          <a:extLst>
            <a:ext uri="{FF2B5EF4-FFF2-40B4-BE49-F238E27FC236}">
              <a16:creationId xmlns:a16="http://schemas.microsoft.com/office/drawing/2014/main" id="{62F387EE-2EBC-474F-8A82-D98067843E4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728" name="CuadroTexto 44">
          <a:extLst>
            <a:ext uri="{FF2B5EF4-FFF2-40B4-BE49-F238E27FC236}">
              <a16:creationId xmlns:a16="http://schemas.microsoft.com/office/drawing/2014/main" id="{31F19416-F3E9-4FF5-BDC2-EFF297FA6AB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729" name="CuadroTexto 53">
          <a:extLst>
            <a:ext uri="{FF2B5EF4-FFF2-40B4-BE49-F238E27FC236}">
              <a16:creationId xmlns:a16="http://schemas.microsoft.com/office/drawing/2014/main" id="{386DC83B-407F-433B-A925-9D572ED25A0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730" name="CuadroTexto 60">
          <a:extLst>
            <a:ext uri="{FF2B5EF4-FFF2-40B4-BE49-F238E27FC236}">
              <a16:creationId xmlns:a16="http://schemas.microsoft.com/office/drawing/2014/main" id="{1BC84B4C-F78D-4A28-AE4C-45BB8908145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731" name="CuadroTexto 64">
          <a:extLst>
            <a:ext uri="{FF2B5EF4-FFF2-40B4-BE49-F238E27FC236}">
              <a16:creationId xmlns:a16="http://schemas.microsoft.com/office/drawing/2014/main" id="{A1534865-F6C6-46A0-A2F3-3849ABA963F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732" name="CuadroTexto 71">
          <a:extLst>
            <a:ext uri="{FF2B5EF4-FFF2-40B4-BE49-F238E27FC236}">
              <a16:creationId xmlns:a16="http://schemas.microsoft.com/office/drawing/2014/main" id="{120F1E73-3602-4D5B-A582-7CFF66255BD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733" name="CuadroTexto 78">
          <a:extLst>
            <a:ext uri="{FF2B5EF4-FFF2-40B4-BE49-F238E27FC236}">
              <a16:creationId xmlns:a16="http://schemas.microsoft.com/office/drawing/2014/main" id="{7C6A5791-5C09-4FAE-86EF-C5695AC9E73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34" name="CuadroTexto 176">
          <a:extLst>
            <a:ext uri="{FF2B5EF4-FFF2-40B4-BE49-F238E27FC236}">
              <a16:creationId xmlns:a16="http://schemas.microsoft.com/office/drawing/2014/main" id="{090F5FAA-9A9C-4362-9CF4-397F1977E5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35" name="CuadroTexto 177">
          <a:extLst>
            <a:ext uri="{FF2B5EF4-FFF2-40B4-BE49-F238E27FC236}">
              <a16:creationId xmlns:a16="http://schemas.microsoft.com/office/drawing/2014/main" id="{4005463F-047A-4B87-9E57-9E24A09F57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36" name="CuadroTexto 178">
          <a:extLst>
            <a:ext uri="{FF2B5EF4-FFF2-40B4-BE49-F238E27FC236}">
              <a16:creationId xmlns:a16="http://schemas.microsoft.com/office/drawing/2014/main" id="{107F5648-370B-42A0-9BE4-6641511FCB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37" name="CuadroTexto 181">
          <a:extLst>
            <a:ext uri="{FF2B5EF4-FFF2-40B4-BE49-F238E27FC236}">
              <a16:creationId xmlns:a16="http://schemas.microsoft.com/office/drawing/2014/main" id="{69CE6C35-E199-41DC-9732-7276FF26EE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38" name="CuadroTexto 182">
          <a:extLst>
            <a:ext uri="{FF2B5EF4-FFF2-40B4-BE49-F238E27FC236}">
              <a16:creationId xmlns:a16="http://schemas.microsoft.com/office/drawing/2014/main" id="{76F8B99E-90BD-4379-AE09-49DD594D363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39" name="CuadroTexto 183">
          <a:extLst>
            <a:ext uri="{FF2B5EF4-FFF2-40B4-BE49-F238E27FC236}">
              <a16:creationId xmlns:a16="http://schemas.microsoft.com/office/drawing/2014/main" id="{77EDB704-097F-4130-843D-78624E61CF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0" name="CuadroTexto 185">
          <a:extLst>
            <a:ext uri="{FF2B5EF4-FFF2-40B4-BE49-F238E27FC236}">
              <a16:creationId xmlns:a16="http://schemas.microsoft.com/office/drawing/2014/main" id="{5F880288-5CD3-4B5C-A8AB-4611CA044B4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1" name="CuadroTexto 186">
          <a:extLst>
            <a:ext uri="{FF2B5EF4-FFF2-40B4-BE49-F238E27FC236}">
              <a16:creationId xmlns:a16="http://schemas.microsoft.com/office/drawing/2014/main" id="{A7F23414-93E5-43F2-A747-DEBAED7E0A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2" name="CuadroTexto 187">
          <a:extLst>
            <a:ext uri="{FF2B5EF4-FFF2-40B4-BE49-F238E27FC236}">
              <a16:creationId xmlns:a16="http://schemas.microsoft.com/office/drawing/2014/main" id="{A6AE0053-1E8B-4DFC-839D-196DC3D0E43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3" name="CuadroTexto 188">
          <a:extLst>
            <a:ext uri="{FF2B5EF4-FFF2-40B4-BE49-F238E27FC236}">
              <a16:creationId xmlns:a16="http://schemas.microsoft.com/office/drawing/2014/main" id="{5BE0F1E4-EBB3-4833-8827-18F645B920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4" name="CuadroTexto 189">
          <a:extLst>
            <a:ext uri="{FF2B5EF4-FFF2-40B4-BE49-F238E27FC236}">
              <a16:creationId xmlns:a16="http://schemas.microsoft.com/office/drawing/2014/main" id="{3967C73F-CAEE-4406-A7DE-300EEA65B97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5" name="CuadroTexto 190">
          <a:extLst>
            <a:ext uri="{FF2B5EF4-FFF2-40B4-BE49-F238E27FC236}">
              <a16:creationId xmlns:a16="http://schemas.microsoft.com/office/drawing/2014/main" id="{1F8C90FF-E3BD-44B0-9588-39372D8615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6" name="CuadroTexto 192">
          <a:extLst>
            <a:ext uri="{FF2B5EF4-FFF2-40B4-BE49-F238E27FC236}">
              <a16:creationId xmlns:a16="http://schemas.microsoft.com/office/drawing/2014/main" id="{D3390CDB-62DC-4B36-9D00-FBA626CB53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7" name="CuadroTexto 193">
          <a:extLst>
            <a:ext uri="{FF2B5EF4-FFF2-40B4-BE49-F238E27FC236}">
              <a16:creationId xmlns:a16="http://schemas.microsoft.com/office/drawing/2014/main" id="{B5685CA5-25F0-46AB-BD9C-A925CE35F5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8" name="CuadroTexto 194">
          <a:extLst>
            <a:ext uri="{FF2B5EF4-FFF2-40B4-BE49-F238E27FC236}">
              <a16:creationId xmlns:a16="http://schemas.microsoft.com/office/drawing/2014/main" id="{6D6D9000-FEC5-41CA-9AA1-19606310BBA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49" name="CuadroTexto 196">
          <a:extLst>
            <a:ext uri="{FF2B5EF4-FFF2-40B4-BE49-F238E27FC236}">
              <a16:creationId xmlns:a16="http://schemas.microsoft.com/office/drawing/2014/main" id="{752796FB-D8F5-4D87-A9E2-ED5E875F987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0" name="CuadroTexto 197">
          <a:extLst>
            <a:ext uri="{FF2B5EF4-FFF2-40B4-BE49-F238E27FC236}">
              <a16:creationId xmlns:a16="http://schemas.microsoft.com/office/drawing/2014/main" id="{47077210-6E5A-4C5F-877C-6A4F46403E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1" name="CuadroTexto 198">
          <a:extLst>
            <a:ext uri="{FF2B5EF4-FFF2-40B4-BE49-F238E27FC236}">
              <a16:creationId xmlns:a16="http://schemas.microsoft.com/office/drawing/2014/main" id="{314B6184-E2E1-49E3-A6BB-20DE2A79989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2" name="CuadroTexto 199">
          <a:extLst>
            <a:ext uri="{FF2B5EF4-FFF2-40B4-BE49-F238E27FC236}">
              <a16:creationId xmlns:a16="http://schemas.microsoft.com/office/drawing/2014/main" id="{71DED34C-4FCF-4341-A7DD-D01C6E6A24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3" name="CuadroTexto 200">
          <a:extLst>
            <a:ext uri="{FF2B5EF4-FFF2-40B4-BE49-F238E27FC236}">
              <a16:creationId xmlns:a16="http://schemas.microsoft.com/office/drawing/2014/main" id="{CB8346BC-0B71-441E-94C8-6E6637F32C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4" name="CuadroTexto 201">
          <a:extLst>
            <a:ext uri="{FF2B5EF4-FFF2-40B4-BE49-F238E27FC236}">
              <a16:creationId xmlns:a16="http://schemas.microsoft.com/office/drawing/2014/main" id="{50FF7C86-6FAB-47E2-92F0-9FAC38AD2D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5" name="CuadroTexto 203">
          <a:extLst>
            <a:ext uri="{FF2B5EF4-FFF2-40B4-BE49-F238E27FC236}">
              <a16:creationId xmlns:a16="http://schemas.microsoft.com/office/drawing/2014/main" id="{20DFBFFE-6778-4197-AFAD-97B675AFE1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6" name="CuadroTexto 204">
          <a:extLst>
            <a:ext uri="{FF2B5EF4-FFF2-40B4-BE49-F238E27FC236}">
              <a16:creationId xmlns:a16="http://schemas.microsoft.com/office/drawing/2014/main" id="{BCC731A8-7BB9-4446-8733-13E7DD2309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7" name="CuadroTexto 205">
          <a:extLst>
            <a:ext uri="{FF2B5EF4-FFF2-40B4-BE49-F238E27FC236}">
              <a16:creationId xmlns:a16="http://schemas.microsoft.com/office/drawing/2014/main" id="{D28AA501-AE87-4AE5-B2D7-D51BF74CA6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8" name="CuadroTexto 206">
          <a:extLst>
            <a:ext uri="{FF2B5EF4-FFF2-40B4-BE49-F238E27FC236}">
              <a16:creationId xmlns:a16="http://schemas.microsoft.com/office/drawing/2014/main" id="{2CD55C13-1AE0-4F25-9BC1-602E1C02BC7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59" name="CuadroTexto 207">
          <a:extLst>
            <a:ext uri="{FF2B5EF4-FFF2-40B4-BE49-F238E27FC236}">
              <a16:creationId xmlns:a16="http://schemas.microsoft.com/office/drawing/2014/main" id="{18347CE0-72C4-4C20-8600-C2ADE902F2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60" name="CuadroTexto 208">
          <a:extLst>
            <a:ext uri="{FF2B5EF4-FFF2-40B4-BE49-F238E27FC236}">
              <a16:creationId xmlns:a16="http://schemas.microsoft.com/office/drawing/2014/main" id="{01C4213B-6825-418C-AFBA-999C790F22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61" name="CuadroTexto 210">
          <a:extLst>
            <a:ext uri="{FF2B5EF4-FFF2-40B4-BE49-F238E27FC236}">
              <a16:creationId xmlns:a16="http://schemas.microsoft.com/office/drawing/2014/main" id="{00DB152F-2C65-45FB-892B-94C383AF041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62" name="CuadroTexto 211">
          <a:extLst>
            <a:ext uri="{FF2B5EF4-FFF2-40B4-BE49-F238E27FC236}">
              <a16:creationId xmlns:a16="http://schemas.microsoft.com/office/drawing/2014/main" id="{39E4D818-9D85-49E2-BE30-192FD5222FF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63" name="CuadroTexto 212">
          <a:extLst>
            <a:ext uri="{FF2B5EF4-FFF2-40B4-BE49-F238E27FC236}">
              <a16:creationId xmlns:a16="http://schemas.microsoft.com/office/drawing/2014/main" id="{4BFBF79F-88F9-44B0-B261-064775FF86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764" name="CuadroTexto 213">
          <a:extLst>
            <a:ext uri="{FF2B5EF4-FFF2-40B4-BE49-F238E27FC236}">
              <a16:creationId xmlns:a16="http://schemas.microsoft.com/office/drawing/2014/main" id="{B26D9A98-684E-4876-9E30-A28B167F19D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765" name="CuadroTexto 214">
          <a:extLst>
            <a:ext uri="{FF2B5EF4-FFF2-40B4-BE49-F238E27FC236}">
              <a16:creationId xmlns:a16="http://schemas.microsoft.com/office/drawing/2014/main" id="{AE03883C-52DB-418C-8B83-C20ABA1FEF8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766" name="CuadroTexto 215">
          <a:extLst>
            <a:ext uri="{FF2B5EF4-FFF2-40B4-BE49-F238E27FC236}">
              <a16:creationId xmlns:a16="http://schemas.microsoft.com/office/drawing/2014/main" id="{FC8396AB-9D8E-41F7-BC18-5403B9A9273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767" name="CuadroTexto 44">
          <a:extLst>
            <a:ext uri="{FF2B5EF4-FFF2-40B4-BE49-F238E27FC236}">
              <a16:creationId xmlns:a16="http://schemas.microsoft.com/office/drawing/2014/main" id="{103E8BEC-788F-4D22-8077-201A51BA106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768" name="CuadroTexto 53">
          <a:extLst>
            <a:ext uri="{FF2B5EF4-FFF2-40B4-BE49-F238E27FC236}">
              <a16:creationId xmlns:a16="http://schemas.microsoft.com/office/drawing/2014/main" id="{89BDCBD3-0FDF-417A-A0B2-EC801CC25AC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769" name="CuadroTexto 60">
          <a:extLst>
            <a:ext uri="{FF2B5EF4-FFF2-40B4-BE49-F238E27FC236}">
              <a16:creationId xmlns:a16="http://schemas.microsoft.com/office/drawing/2014/main" id="{DD3DCE55-7437-497F-BED2-CDC8045E6E4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770" name="CuadroTexto 64">
          <a:extLst>
            <a:ext uri="{FF2B5EF4-FFF2-40B4-BE49-F238E27FC236}">
              <a16:creationId xmlns:a16="http://schemas.microsoft.com/office/drawing/2014/main" id="{BAC3E989-068E-4936-95B5-8A72A8A6E63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771" name="CuadroTexto 71">
          <a:extLst>
            <a:ext uri="{FF2B5EF4-FFF2-40B4-BE49-F238E27FC236}">
              <a16:creationId xmlns:a16="http://schemas.microsoft.com/office/drawing/2014/main" id="{0E131AB8-79C5-40CE-B324-E5D8A006791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772" name="CuadroTexto 78">
          <a:extLst>
            <a:ext uri="{FF2B5EF4-FFF2-40B4-BE49-F238E27FC236}">
              <a16:creationId xmlns:a16="http://schemas.microsoft.com/office/drawing/2014/main" id="{FCD641B8-4FE0-457A-8535-D91EE6401C2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73" name="CuadroTexto 176">
          <a:extLst>
            <a:ext uri="{FF2B5EF4-FFF2-40B4-BE49-F238E27FC236}">
              <a16:creationId xmlns:a16="http://schemas.microsoft.com/office/drawing/2014/main" id="{8F309B88-B8CC-4143-926F-143DDD0858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74" name="CuadroTexto 177">
          <a:extLst>
            <a:ext uri="{FF2B5EF4-FFF2-40B4-BE49-F238E27FC236}">
              <a16:creationId xmlns:a16="http://schemas.microsoft.com/office/drawing/2014/main" id="{C2ED5648-1010-4051-B0EA-E427813C95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75" name="CuadroTexto 178">
          <a:extLst>
            <a:ext uri="{FF2B5EF4-FFF2-40B4-BE49-F238E27FC236}">
              <a16:creationId xmlns:a16="http://schemas.microsoft.com/office/drawing/2014/main" id="{1C3F4B03-35FE-44D5-BC5D-01C15274E2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76" name="CuadroTexto 181">
          <a:extLst>
            <a:ext uri="{FF2B5EF4-FFF2-40B4-BE49-F238E27FC236}">
              <a16:creationId xmlns:a16="http://schemas.microsoft.com/office/drawing/2014/main" id="{D1F4E8C7-789C-48F7-9107-B6B36C6635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77" name="CuadroTexto 182">
          <a:extLst>
            <a:ext uri="{FF2B5EF4-FFF2-40B4-BE49-F238E27FC236}">
              <a16:creationId xmlns:a16="http://schemas.microsoft.com/office/drawing/2014/main" id="{9066A3C7-0A93-4A66-A50C-FA7311277D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78" name="CuadroTexto 183">
          <a:extLst>
            <a:ext uri="{FF2B5EF4-FFF2-40B4-BE49-F238E27FC236}">
              <a16:creationId xmlns:a16="http://schemas.microsoft.com/office/drawing/2014/main" id="{BF24C183-0BE8-4AAE-B7C1-E6CBCEB5B2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79" name="CuadroTexto 185">
          <a:extLst>
            <a:ext uri="{FF2B5EF4-FFF2-40B4-BE49-F238E27FC236}">
              <a16:creationId xmlns:a16="http://schemas.microsoft.com/office/drawing/2014/main" id="{E54FDC69-D291-4C73-8707-D4B041ABAF2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0" name="CuadroTexto 186">
          <a:extLst>
            <a:ext uri="{FF2B5EF4-FFF2-40B4-BE49-F238E27FC236}">
              <a16:creationId xmlns:a16="http://schemas.microsoft.com/office/drawing/2014/main" id="{5588C500-E8D8-424F-9062-0960E883D4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1" name="CuadroTexto 187">
          <a:extLst>
            <a:ext uri="{FF2B5EF4-FFF2-40B4-BE49-F238E27FC236}">
              <a16:creationId xmlns:a16="http://schemas.microsoft.com/office/drawing/2014/main" id="{5ABD08D2-30D1-4456-9AB5-0A8B93F7D9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2" name="CuadroTexto 188">
          <a:extLst>
            <a:ext uri="{FF2B5EF4-FFF2-40B4-BE49-F238E27FC236}">
              <a16:creationId xmlns:a16="http://schemas.microsoft.com/office/drawing/2014/main" id="{373190A7-CD09-41C9-A22A-D8ACCE4E69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3" name="CuadroTexto 189">
          <a:extLst>
            <a:ext uri="{FF2B5EF4-FFF2-40B4-BE49-F238E27FC236}">
              <a16:creationId xmlns:a16="http://schemas.microsoft.com/office/drawing/2014/main" id="{DEEA7886-DBC4-415C-BA66-A6F8D2D521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4" name="CuadroTexto 190">
          <a:extLst>
            <a:ext uri="{FF2B5EF4-FFF2-40B4-BE49-F238E27FC236}">
              <a16:creationId xmlns:a16="http://schemas.microsoft.com/office/drawing/2014/main" id="{7C787271-6A43-49BA-AE94-F8312F602F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5" name="CuadroTexto 192">
          <a:extLst>
            <a:ext uri="{FF2B5EF4-FFF2-40B4-BE49-F238E27FC236}">
              <a16:creationId xmlns:a16="http://schemas.microsoft.com/office/drawing/2014/main" id="{18ACB63A-D01B-4686-8A97-78FFF599C3C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6" name="CuadroTexto 193">
          <a:extLst>
            <a:ext uri="{FF2B5EF4-FFF2-40B4-BE49-F238E27FC236}">
              <a16:creationId xmlns:a16="http://schemas.microsoft.com/office/drawing/2014/main" id="{BDAA31BF-6AEB-4F31-90C2-C347C66230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7" name="CuadroTexto 194">
          <a:extLst>
            <a:ext uri="{FF2B5EF4-FFF2-40B4-BE49-F238E27FC236}">
              <a16:creationId xmlns:a16="http://schemas.microsoft.com/office/drawing/2014/main" id="{9AD5AEBA-24B6-467B-8EB3-A3A43BFEF8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8" name="CuadroTexto 196">
          <a:extLst>
            <a:ext uri="{FF2B5EF4-FFF2-40B4-BE49-F238E27FC236}">
              <a16:creationId xmlns:a16="http://schemas.microsoft.com/office/drawing/2014/main" id="{2866ACE2-618B-4641-BD2A-0ADE3CBA89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89" name="CuadroTexto 197">
          <a:extLst>
            <a:ext uri="{FF2B5EF4-FFF2-40B4-BE49-F238E27FC236}">
              <a16:creationId xmlns:a16="http://schemas.microsoft.com/office/drawing/2014/main" id="{CA0DA15A-6FC1-498C-B922-6E8F64FE949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0" name="CuadroTexto 198">
          <a:extLst>
            <a:ext uri="{FF2B5EF4-FFF2-40B4-BE49-F238E27FC236}">
              <a16:creationId xmlns:a16="http://schemas.microsoft.com/office/drawing/2014/main" id="{FD419BF0-78C7-43DB-8699-565622F289F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1" name="CuadroTexto 199">
          <a:extLst>
            <a:ext uri="{FF2B5EF4-FFF2-40B4-BE49-F238E27FC236}">
              <a16:creationId xmlns:a16="http://schemas.microsoft.com/office/drawing/2014/main" id="{CACECC31-6C66-4660-A68D-A0435FCF71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2" name="CuadroTexto 200">
          <a:extLst>
            <a:ext uri="{FF2B5EF4-FFF2-40B4-BE49-F238E27FC236}">
              <a16:creationId xmlns:a16="http://schemas.microsoft.com/office/drawing/2014/main" id="{A080DD58-89CB-41B9-AE86-562D629E56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3" name="CuadroTexto 201">
          <a:extLst>
            <a:ext uri="{FF2B5EF4-FFF2-40B4-BE49-F238E27FC236}">
              <a16:creationId xmlns:a16="http://schemas.microsoft.com/office/drawing/2014/main" id="{919C8FF2-912B-4AC3-8512-20D24B85DF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4" name="CuadroTexto 203">
          <a:extLst>
            <a:ext uri="{FF2B5EF4-FFF2-40B4-BE49-F238E27FC236}">
              <a16:creationId xmlns:a16="http://schemas.microsoft.com/office/drawing/2014/main" id="{461C408D-F4F4-45DD-AD20-955EB454FD4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5" name="CuadroTexto 204">
          <a:extLst>
            <a:ext uri="{FF2B5EF4-FFF2-40B4-BE49-F238E27FC236}">
              <a16:creationId xmlns:a16="http://schemas.microsoft.com/office/drawing/2014/main" id="{98889D2B-FCA9-4D1E-87F4-FB4ACD20C1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6" name="CuadroTexto 205">
          <a:extLst>
            <a:ext uri="{FF2B5EF4-FFF2-40B4-BE49-F238E27FC236}">
              <a16:creationId xmlns:a16="http://schemas.microsoft.com/office/drawing/2014/main" id="{DB742EFD-7AAD-418C-90C6-9FE0C881E1F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7" name="CuadroTexto 206">
          <a:extLst>
            <a:ext uri="{FF2B5EF4-FFF2-40B4-BE49-F238E27FC236}">
              <a16:creationId xmlns:a16="http://schemas.microsoft.com/office/drawing/2014/main" id="{A2C72CCE-7478-4FC8-926E-CCA0DA34A9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8" name="CuadroTexto 207">
          <a:extLst>
            <a:ext uri="{FF2B5EF4-FFF2-40B4-BE49-F238E27FC236}">
              <a16:creationId xmlns:a16="http://schemas.microsoft.com/office/drawing/2014/main" id="{89451DFF-9921-4988-B748-92851441FD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799" name="CuadroTexto 208">
          <a:extLst>
            <a:ext uri="{FF2B5EF4-FFF2-40B4-BE49-F238E27FC236}">
              <a16:creationId xmlns:a16="http://schemas.microsoft.com/office/drawing/2014/main" id="{10212B36-416D-4E3B-8C90-68B91BBCEC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00" name="CuadroTexto 210">
          <a:extLst>
            <a:ext uri="{FF2B5EF4-FFF2-40B4-BE49-F238E27FC236}">
              <a16:creationId xmlns:a16="http://schemas.microsoft.com/office/drawing/2014/main" id="{E98A5149-3F70-4F3A-9E75-9996A1D455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01" name="CuadroTexto 211">
          <a:extLst>
            <a:ext uri="{FF2B5EF4-FFF2-40B4-BE49-F238E27FC236}">
              <a16:creationId xmlns:a16="http://schemas.microsoft.com/office/drawing/2014/main" id="{944814CB-46A3-4256-958F-F67379162D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02" name="CuadroTexto 212">
          <a:extLst>
            <a:ext uri="{FF2B5EF4-FFF2-40B4-BE49-F238E27FC236}">
              <a16:creationId xmlns:a16="http://schemas.microsoft.com/office/drawing/2014/main" id="{677C1C44-635B-4CCF-B9BD-96D9347EDD1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03" name="CuadroTexto 213">
          <a:extLst>
            <a:ext uri="{FF2B5EF4-FFF2-40B4-BE49-F238E27FC236}">
              <a16:creationId xmlns:a16="http://schemas.microsoft.com/office/drawing/2014/main" id="{E57B4CFC-F761-4CAA-B24B-EDB501A827B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04" name="CuadroTexto 214">
          <a:extLst>
            <a:ext uri="{FF2B5EF4-FFF2-40B4-BE49-F238E27FC236}">
              <a16:creationId xmlns:a16="http://schemas.microsoft.com/office/drawing/2014/main" id="{ACE63DE7-5CD1-4A7B-8B88-9C9E277154C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05" name="CuadroTexto 215">
          <a:extLst>
            <a:ext uri="{FF2B5EF4-FFF2-40B4-BE49-F238E27FC236}">
              <a16:creationId xmlns:a16="http://schemas.microsoft.com/office/drawing/2014/main" id="{15D7474C-C746-4D97-BDC6-5E1EC03177D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06" name="CuadroTexto 44">
          <a:extLst>
            <a:ext uri="{FF2B5EF4-FFF2-40B4-BE49-F238E27FC236}">
              <a16:creationId xmlns:a16="http://schemas.microsoft.com/office/drawing/2014/main" id="{46EB64E1-6AA4-4C68-947A-9613F19257F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07" name="CuadroTexto 53">
          <a:extLst>
            <a:ext uri="{FF2B5EF4-FFF2-40B4-BE49-F238E27FC236}">
              <a16:creationId xmlns:a16="http://schemas.microsoft.com/office/drawing/2014/main" id="{A132967B-E623-412D-957B-699BA8E99D5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08" name="CuadroTexto 60">
          <a:extLst>
            <a:ext uri="{FF2B5EF4-FFF2-40B4-BE49-F238E27FC236}">
              <a16:creationId xmlns:a16="http://schemas.microsoft.com/office/drawing/2014/main" id="{00578993-F2CF-4707-B95E-F3E7119BE54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09" name="CuadroTexto 64">
          <a:extLst>
            <a:ext uri="{FF2B5EF4-FFF2-40B4-BE49-F238E27FC236}">
              <a16:creationId xmlns:a16="http://schemas.microsoft.com/office/drawing/2014/main" id="{7DDAC8DA-D757-4DB5-A037-DB1716146A0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10" name="CuadroTexto 71">
          <a:extLst>
            <a:ext uri="{FF2B5EF4-FFF2-40B4-BE49-F238E27FC236}">
              <a16:creationId xmlns:a16="http://schemas.microsoft.com/office/drawing/2014/main" id="{680E91E9-5DF0-4C72-8E42-C3477AF88E0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11" name="CuadroTexto 78">
          <a:extLst>
            <a:ext uri="{FF2B5EF4-FFF2-40B4-BE49-F238E27FC236}">
              <a16:creationId xmlns:a16="http://schemas.microsoft.com/office/drawing/2014/main" id="{B7E18CAA-D089-4A98-93C9-2A97959961CA}"/>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12" name="CuadroTexto 176">
          <a:extLst>
            <a:ext uri="{FF2B5EF4-FFF2-40B4-BE49-F238E27FC236}">
              <a16:creationId xmlns:a16="http://schemas.microsoft.com/office/drawing/2014/main" id="{6542C9E8-9AD4-468B-8622-2C932E0F06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13" name="CuadroTexto 177">
          <a:extLst>
            <a:ext uri="{FF2B5EF4-FFF2-40B4-BE49-F238E27FC236}">
              <a16:creationId xmlns:a16="http://schemas.microsoft.com/office/drawing/2014/main" id="{8AAC148A-D3B9-41A7-911F-56721335DA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14" name="CuadroTexto 178">
          <a:extLst>
            <a:ext uri="{FF2B5EF4-FFF2-40B4-BE49-F238E27FC236}">
              <a16:creationId xmlns:a16="http://schemas.microsoft.com/office/drawing/2014/main" id="{38F9071B-6E91-4979-A663-066C5DB663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15" name="CuadroTexto 181">
          <a:extLst>
            <a:ext uri="{FF2B5EF4-FFF2-40B4-BE49-F238E27FC236}">
              <a16:creationId xmlns:a16="http://schemas.microsoft.com/office/drawing/2014/main" id="{C2AFE49E-EC8A-40DA-A572-023CD1D819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16" name="CuadroTexto 182">
          <a:extLst>
            <a:ext uri="{FF2B5EF4-FFF2-40B4-BE49-F238E27FC236}">
              <a16:creationId xmlns:a16="http://schemas.microsoft.com/office/drawing/2014/main" id="{B9118A1E-082B-4871-9195-4AF9EE143D9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17" name="CuadroTexto 183">
          <a:extLst>
            <a:ext uri="{FF2B5EF4-FFF2-40B4-BE49-F238E27FC236}">
              <a16:creationId xmlns:a16="http://schemas.microsoft.com/office/drawing/2014/main" id="{4901C322-0CDC-483F-8C38-8A410E10AA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18" name="CuadroTexto 185">
          <a:extLst>
            <a:ext uri="{FF2B5EF4-FFF2-40B4-BE49-F238E27FC236}">
              <a16:creationId xmlns:a16="http://schemas.microsoft.com/office/drawing/2014/main" id="{ACF437E5-F6A2-4DF4-ACED-A9554F7913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19" name="CuadroTexto 186">
          <a:extLst>
            <a:ext uri="{FF2B5EF4-FFF2-40B4-BE49-F238E27FC236}">
              <a16:creationId xmlns:a16="http://schemas.microsoft.com/office/drawing/2014/main" id="{33C281F7-ED9D-4B8A-A632-C47A564813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0" name="CuadroTexto 187">
          <a:extLst>
            <a:ext uri="{FF2B5EF4-FFF2-40B4-BE49-F238E27FC236}">
              <a16:creationId xmlns:a16="http://schemas.microsoft.com/office/drawing/2014/main" id="{186E9C7C-2723-4857-BA17-EAE779A067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1" name="CuadroTexto 188">
          <a:extLst>
            <a:ext uri="{FF2B5EF4-FFF2-40B4-BE49-F238E27FC236}">
              <a16:creationId xmlns:a16="http://schemas.microsoft.com/office/drawing/2014/main" id="{97492D51-950F-45B0-86D9-602404FDCA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2" name="CuadroTexto 189">
          <a:extLst>
            <a:ext uri="{FF2B5EF4-FFF2-40B4-BE49-F238E27FC236}">
              <a16:creationId xmlns:a16="http://schemas.microsoft.com/office/drawing/2014/main" id="{F6B5B266-9295-431D-BA35-D111087EA7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3" name="CuadroTexto 190">
          <a:extLst>
            <a:ext uri="{FF2B5EF4-FFF2-40B4-BE49-F238E27FC236}">
              <a16:creationId xmlns:a16="http://schemas.microsoft.com/office/drawing/2014/main" id="{5FC89FE0-2BAA-4E75-9792-F31558E2DE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4" name="CuadroTexto 192">
          <a:extLst>
            <a:ext uri="{FF2B5EF4-FFF2-40B4-BE49-F238E27FC236}">
              <a16:creationId xmlns:a16="http://schemas.microsoft.com/office/drawing/2014/main" id="{1E57EA3F-61DF-43CF-B084-3B94DDD8083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5" name="CuadroTexto 193">
          <a:extLst>
            <a:ext uri="{FF2B5EF4-FFF2-40B4-BE49-F238E27FC236}">
              <a16:creationId xmlns:a16="http://schemas.microsoft.com/office/drawing/2014/main" id="{63206971-EDF5-47F4-8D04-6AB6352AF4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6" name="CuadroTexto 194">
          <a:extLst>
            <a:ext uri="{FF2B5EF4-FFF2-40B4-BE49-F238E27FC236}">
              <a16:creationId xmlns:a16="http://schemas.microsoft.com/office/drawing/2014/main" id="{534359FE-189C-4EE6-AF09-EDB54BCF36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7" name="CuadroTexto 196">
          <a:extLst>
            <a:ext uri="{FF2B5EF4-FFF2-40B4-BE49-F238E27FC236}">
              <a16:creationId xmlns:a16="http://schemas.microsoft.com/office/drawing/2014/main" id="{C59F75D1-EC55-4180-8EA1-4F811AC728F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8" name="CuadroTexto 197">
          <a:extLst>
            <a:ext uri="{FF2B5EF4-FFF2-40B4-BE49-F238E27FC236}">
              <a16:creationId xmlns:a16="http://schemas.microsoft.com/office/drawing/2014/main" id="{DDAC5A9B-D9BC-4DE5-A7E0-808F98ED4E3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29" name="CuadroTexto 198">
          <a:extLst>
            <a:ext uri="{FF2B5EF4-FFF2-40B4-BE49-F238E27FC236}">
              <a16:creationId xmlns:a16="http://schemas.microsoft.com/office/drawing/2014/main" id="{53B101D8-276F-4B5F-AFF2-8559CF44A3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0" name="CuadroTexto 199">
          <a:extLst>
            <a:ext uri="{FF2B5EF4-FFF2-40B4-BE49-F238E27FC236}">
              <a16:creationId xmlns:a16="http://schemas.microsoft.com/office/drawing/2014/main" id="{DEE95161-C1C2-406A-BAC4-A0976E05C9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1" name="CuadroTexto 200">
          <a:extLst>
            <a:ext uri="{FF2B5EF4-FFF2-40B4-BE49-F238E27FC236}">
              <a16:creationId xmlns:a16="http://schemas.microsoft.com/office/drawing/2014/main" id="{CA591DC6-7C4C-4EEE-B016-3C1A6C7E04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2" name="CuadroTexto 201">
          <a:extLst>
            <a:ext uri="{FF2B5EF4-FFF2-40B4-BE49-F238E27FC236}">
              <a16:creationId xmlns:a16="http://schemas.microsoft.com/office/drawing/2014/main" id="{67ADFACE-19C0-4C76-84C9-11C4AF90DB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3" name="CuadroTexto 203">
          <a:extLst>
            <a:ext uri="{FF2B5EF4-FFF2-40B4-BE49-F238E27FC236}">
              <a16:creationId xmlns:a16="http://schemas.microsoft.com/office/drawing/2014/main" id="{6D7F43E3-DBC1-4FEC-980F-9BA754DE87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4" name="CuadroTexto 204">
          <a:extLst>
            <a:ext uri="{FF2B5EF4-FFF2-40B4-BE49-F238E27FC236}">
              <a16:creationId xmlns:a16="http://schemas.microsoft.com/office/drawing/2014/main" id="{A58D4786-5525-4D94-8FD5-3D7396DBCB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5" name="CuadroTexto 205">
          <a:extLst>
            <a:ext uri="{FF2B5EF4-FFF2-40B4-BE49-F238E27FC236}">
              <a16:creationId xmlns:a16="http://schemas.microsoft.com/office/drawing/2014/main" id="{FBB46368-CA67-48D7-8B2B-D2EB0194CB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6" name="CuadroTexto 206">
          <a:extLst>
            <a:ext uri="{FF2B5EF4-FFF2-40B4-BE49-F238E27FC236}">
              <a16:creationId xmlns:a16="http://schemas.microsoft.com/office/drawing/2014/main" id="{E31B2723-D556-4B17-B22B-79884C4DC7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7" name="CuadroTexto 207">
          <a:extLst>
            <a:ext uri="{FF2B5EF4-FFF2-40B4-BE49-F238E27FC236}">
              <a16:creationId xmlns:a16="http://schemas.microsoft.com/office/drawing/2014/main" id="{ED39720E-4CBF-4669-A0C9-B81A897FC1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8" name="CuadroTexto 208">
          <a:extLst>
            <a:ext uri="{FF2B5EF4-FFF2-40B4-BE49-F238E27FC236}">
              <a16:creationId xmlns:a16="http://schemas.microsoft.com/office/drawing/2014/main" id="{62DC5363-31A1-4045-9715-4290D6EA517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39" name="CuadroTexto 210">
          <a:extLst>
            <a:ext uri="{FF2B5EF4-FFF2-40B4-BE49-F238E27FC236}">
              <a16:creationId xmlns:a16="http://schemas.microsoft.com/office/drawing/2014/main" id="{44F3ECA8-520D-4236-B816-6B7FBC6E5A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40" name="CuadroTexto 211">
          <a:extLst>
            <a:ext uri="{FF2B5EF4-FFF2-40B4-BE49-F238E27FC236}">
              <a16:creationId xmlns:a16="http://schemas.microsoft.com/office/drawing/2014/main" id="{AED21D6C-15CF-4E72-8581-CA664B21C0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41" name="CuadroTexto 212">
          <a:extLst>
            <a:ext uri="{FF2B5EF4-FFF2-40B4-BE49-F238E27FC236}">
              <a16:creationId xmlns:a16="http://schemas.microsoft.com/office/drawing/2014/main" id="{6C73CC2C-6EB2-467B-B048-0F77F15099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42" name="CuadroTexto 213">
          <a:extLst>
            <a:ext uri="{FF2B5EF4-FFF2-40B4-BE49-F238E27FC236}">
              <a16:creationId xmlns:a16="http://schemas.microsoft.com/office/drawing/2014/main" id="{DDBEC80E-603C-4A9C-9996-7EE8CBC9A2D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43" name="CuadroTexto 214">
          <a:extLst>
            <a:ext uri="{FF2B5EF4-FFF2-40B4-BE49-F238E27FC236}">
              <a16:creationId xmlns:a16="http://schemas.microsoft.com/office/drawing/2014/main" id="{A061FB71-46B7-4D9A-A879-3E4E539DD02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44" name="CuadroTexto 215">
          <a:extLst>
            <a:ext uri="{FF2B5EF4-FFF2-40B4-BE49-F238E27FC236}">
              <a16:creationId xmlns:a16="http://schemas.microsoft.com/office/drawing/2014/main" id="{F3277A6E-517E-4265-8813-DE382074CAF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45" name="CuadroTexto 44">
          <a:extLst>
            <a:ext uri="{FF2B5EF4-FFF2-40B4-BE49-F238E27FC236}">
              <a16:creationId xmlns:a16="http://schemas.microsoft.com/office/drawing/2014/main" id="{AEEFFEC3-FE01-4E5F-9FF2-FBCD1A98286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46" name="CuadroTexto 53">
          <a:extLst>
            <a:ext uri="{FF2B5EF4-FFF2-40B4-BE49-F238E27FC236}">
              <a16:creationId xmlns:a16="http://schemas.microsoft.com/office/drawing/2014/main" id="{E7DE9CC0-E290-45F1-9914-F294EF12706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47" name="CuadroTexto 60">
          <a:extLst>
            <a:ext uri="{FF2B5EF4-FFF2-40B4-BE49-F238E27FC236}">
              <a16:creationId xmlns:a16="http://schemas.microsoft.com/office/drawing/2014/main" id="{E88525A2-7112-4886-8CC6-7C191673FDA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48" name="CuadroTexto 64">
          <a:extLst>
            <a:ext uri="{FF2B5EF4-FFF2-40B4-BE49-F238E27FC236}">
              <a16:creationId xmlns:a16="http://schemas.microsoft.com/office/drawing/2014/main" id="{49039EAA-C62F-4F47-B407-7CA07AE9A41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49" name="CuadroTexto 71">
          <a:extLst>
            <a:ext uri="{FF2B5EF4-FFF2-40B4-BE49-F238E27FC236}">
              <a16:creationId xmlns:a16="http://schemas.microsoft.com/office/drawing/2014/main" id="{56348981-6F22-4B35-830C-ADC710632AA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50" name="CuadroTexto 78">
          <a:extLst>
            <a:ext uri="{FF2B5EF4-FFF2-40B4-BE49-F238E27FC236}">
              <a16:creationId xmlns:a16="http://schemas.microsoft.com/office/drawing/2014/main" id="{AEA1D6D4-64EA-4A8C-B505-9A1B18B1806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1" name="CuadroTexto 176">
          <a:extLst>
            <a:ext uri="{FF2B5EF4-FFF2-40B4-BE49-F238E27FC236}">
              <a16:creationId xmlns:a16="http://schemas.microsoft.com/office/drawing/2014/main" id="{B7C7AB50-3901-4C76-90D0-28798BAE38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2" name="CuadroTexto 177">
          <a:extLst>
            <a:ext uri="{FF2B5EF4-FFF2-40B4-BE49-F238E27FC236}">
              <a16:creationId xmlns:a16="http://schemas.microsoft.com/office/drawing/2014/main" id="{E4A24CCD-FAD9-4CE2-871D-E08127A98C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3" name="CuadroTexto 178">
          <a:extLst>
            <a:ext uri="{FF2B5EF4-FFF2-40B4-BE49-F238E27FC236}">
              <a16:creationId xmlns:a16="http://schemas.microsoft.com/office/drawing/2014/main" id="{5FE6E6FD-5FE1-495C-AE63-7160B4B6452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4" name="CuadroTexto 181">
          <a:extLst>
            <a:ext uri="{FF2B5EF4-FFF2-40B4-BE49-F238E27FC236}">
              <a16:creationId xmlns:a16="http://schemas.microsoft.com/office/drawing/2014/main" id="{C26B6752-62FF-4F70-8AFB-6DDEA8C650E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5" name="CuadroTexto 182">
          <a:extLst>
            <a:ext uri="{FF2B5EF4-FFF2-40B4-BE49-F238E27FC236}">
              <a16:creationId xmlns:a16="http://schemas.microsoft.com/office/drawing/2014/main" id="{A6DD1785-6693-41D7-BA0C-2B3627F191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6" name="CuadroTexto 183">
          <a:extLst>
            <a:ext uri="{FF2B5EF4-FFF2-40B4-BE49-F238E27FC236}">
              <a16:creationId xmlns:a16="http://schemas.microsoft.com/office/drawing/2014/main" id="{AFFF381B-7FF2-427E-9A68-F955540803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7" name="CuadroTexto 185">
          <a:extLst>
            <a:ext uri="{FF2B5EF4-FFF2-40B4-BE49-F238E27FC236}">
              <a16:creationId xmlns:a16="http://schemas.microsoft.com/office/drawing/2014/main" id="{C3889A5D-7238-472B-8F6E-DA19D6D6C3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8" name="CuadroTexto 186">
          <a:extLst>
            <a:ext uri="{FF2B5EF4-FFF2-40B4-BE49-F238E27FC236}">
              <a16:creationId xmlns:a16="http://schemas.microsoft.com/office/drawing/2014/main" id="{3BD86AC3-3194-4A8D-BB55-85B2098D3A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59" name="CuadroTexto 187">
          <a:extLst>
            <a:ext uri="{FF2B5EF4-FFF2-40B4-BE49-F238E27FC236}">
              <a16:creationId xmlns:a16="http://schemas.microsoft.com/office/drawing/2014/main" id="{78910985-52A6-4329-BD49-D5BA3A6857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0" name="CuadroTexto 188">
          <a:extLst>
            <a:ext uri="{FF2B5EF4-FFF2-40B4-BE49-F238E27FC236}">
              <a16:creationId xmlns:a16="http://schemas.microsoft.com/office/drawing/2014/main" id="{99818D89-A348-45F1-8771-602429A410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1" name="CuadroTexto 189">
          <a:extLst>
            <a:ext uri="{FF2B5EF4-FFF2-40B4-BE49-F238E27FC236}">
              <a16:creationId xmlns:a16="http://schemas.microsoft.com/office/drawing/2014/main" id="{F330D571-E856-4972-ADDD-4BF0579F2A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2" name="CuadroTexto 190">
          <a:extLst>
            <a:ext uri="{FF2B5EF4-FFF2-40B4-BE49-F238E27FC236}">
              <a16:creationId xmlns:a16="http://schemas.microsoft.com/office/drawing/2014/main" id="{8E4012A6-5B69-40FF-8359-AC10731EB65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3" name="CuadroTexto 192">
          <a:extLst>
            <a:ext uri="{FF2B5EF4-FFF2-40B4-BE49-F238E27FC236}">
              <a16:creationId xmlns:a16="http://schemas.microsoft.com/office/drawing/2014/main" id="{AA66BFC6-71A6-4F41-BD7D-16807BD80D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4" name="CuadroTexto 193">
          <a:extLst>
            <a:ext uri="{FF2B5EF4-FFF2-40B4-BE49-F238E27FC236}">
              <a16:creationId xmlns:a16="http://schemas.microsoft.com/office/drawing/2014/main" id="{F3BF7569-8AE6-4D24-B605-818F11DAB5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5" name="CuadroTexto 194">
          <a:extLst>
            <a:ext uri="{FF2B5EF4-FFF2-40B4-BE49-F238E27FC236}">
              <a16:creationId xmlns:a16="http://schemas.microsoft.com/office/drawing/2014/main" id="{51BFEFAF-1CC5-4136-A487-6C9B033E7C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6" name="CuadroTexto 196">
          <a:extLst>
            <a:ext uri="{FF2B5EF4-FFF2-40B4-BE49-F238E27FC236}">
              <a16:creationId xmlns:a16="http://schemas.microsoft.com/office/drawing/2014/main" id="{5D398247-74DA-45D4-A7D1-6778CAE038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7" name="CuadroTexto 197">
          <a:extLst>
            <a:ext uri="{FF2B5EF4-FFF2-40B4-BE49-F238E27FC236}">
              <a16:creationId xmlns:a16="http://schemas.microsoft.com/office/drawing/2014/main" id="{00CA1F34-F875-43E1-B2D0-BC7E76DA72A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8" name="CuadroTexto 198">
          <a:extLst>
            <a:ext uri="{FF2B5EF4-FFF2-40B4-BE49-F238E27FC236}">
              <a16:creationId xmlns:a16="http://schemas.microsoft.com/office/drawing/2014/main" id="{FC79F516-CFB6-4801-902A-BEAF7708BB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69" name="CuadroTexto 199">
          <a:extLst>
            <a:ext uri="{FF2B5EF4-FFF2-40B4-BE49-F238E27FC236}">
              <a16:creationId xmlns:a16="http://schemas.microsoft.com/office/drawing/2014/main" id="{E20599FF-2E4F-4C3D-8A06-C78EAE7D44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0" name="CuadroTexto 200">
          <a:extLst>
            <a:ext uri="{FF2B5EF4-FFF2-40B4-BE49-F238E27FC236}">
              <a16:creationId xmlns:a16="http://schemas.microsoft.com/office/drawing/2014/main" id="{C1D8330A-D23E-477E-AF8C-76ED544EF8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1" name="CuadroTexto 201">
          <a:extLst>
            <a:ext uri="{FF2B5EF4-FFF2-40B4-BE49-F238E27FC236}">
              <a16:creationId xmlns:a16="http://schemas.microsoft.com/office/drawing/2014/main" id="{5CD3E4CF-58D9-462C-AF00-01032FA094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2" name="CuadroTexto 203">
          <a:extLst>
            <a:ext uri="{FF2B5EF4-FFF2-40B4-BE49-F238E27FC236}">
              <a16:creationId xmlns:a16="http://schemas.microsoft.com/office/drawing/2014/main" id="{0A1E7E9F-56AE-4D39-A255-FBAE9E8AB6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3" name="CuadroTexto 204">
          <a:extLst>
            <a:ext uri="{FF2B5EF4-FFF2-40B4-BE49-F238E27FC236}">
              <a16:creationId xmlns:a16="http://schemas.microsoft.com/office/drawing/2014/main" id="{14E7EDBC-383F-4DCA-B43B-A1EB71DED6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4" name="CuadroTexto 205">
          <a:extLst>
            <a:ext uri="{FF2B5EF4-FFF2-40B4-BE49-F238E27FC236}">
              <a16:creationId xmlns:a16="http://schemas.microsoft.com/office/drawing/2014/main" id="{FF6DFA4C-921C-49BF-9B64-74F6E2A818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5" name="CuadroTexto 206">
          <a:extLst>
            <a:ext uri="{FF2B5EF4-FFF2-40B4-BE49-F238E27FC236}">
              <a16:creationId xmlns:a16="http://schemas.microsoft.com/office/drawing/2014/main" id="{A989EC2C-D492-4E92-B019-CB72CBACE2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6" name="CuadroTexto 207">
          <a:extLst>
            <a:ext uri="{FF2B5EF4-FFF2-40B4-BE49-F238E27FC236}">
              <a16:creationId xmlns:a16="http://schemas.microsoft.com/office/drawing/2014/main" id="{A281B9F9-A198-46C1-8308-D882FBD527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7" name="CuadroTexto 208">
          <a:extLst>
            <a:ext uri="{FF2B5EF4-FFF2-40B4-BE49-F238E27FC236}">
              <a16:creationId xmlns:a16="http://schemas.microsoft.com/office/drawing/2014/main" id="{446B9EF1-6EC3-472F-B36F-96E9E0B0EB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8" name="CuadroTexto 210">
          <a:extLst>
            <a:ext uri="{FF2B5EF4-FFF2-40B4-BE49-F238E27FC236}">
              <a16:creationId xmlns:a16="http://schemas.microsoft.com/office/drawing/2014/main" id="{BDABFA8E-0A64-4A78-865A-840B6BC42B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79" name="CuadroTexto 211">
          <a:extLst>
            <a:ext uri="{FF2B5EF4-FFF2-40B4-BE49-F238E27FC236}">
              <a16:creationId xmlns:a16="http://schemas.microsoft.com/office/drawing/2014/main" id="{97C54CA8-B9A2-4C14-A399-37895D1FAA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80" name="CuadroTexto 212">
          <a:extLst>
            <a:ext uri="{FF2B5EF4-FFF2-40B4-BE49-F238E27FC236}">
              <a16:creationId xmlns:a16="http://schemas.microsoft.com/office/drawing/2014/main" id="{8E5F07CB-7420-4F87-8539-2B4308FE3E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81" name="CuadroTexto 213">
          <a:extLst>
            <a:ext uri="{FF2B5EF4-FFF2-40B4-BE49-F238E27FC236}">
              <a16:creationId xmlns:a16="http://schemas.microsoft.com/office/drawing/2014/main" id="{95164E6B-2B92-492F-941A-C3416E8AB0C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82" name="CuadroTexto 214">
          <a:extLst>
            <a:ext uri="{FF2B5EF4-FFF2-40B4-BE49-F238E27FC236}">
              <a16:creationId xmlns:a16="http://schemas.microsoft.com/office/drawing/2014/main" id="{A1D6E85B-F2C2-47A8-8195-098B460D9E6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883" name="CuadroTexto 215">
          <a:extLst>
            <a:ext uri="{FF2B5EF4-FFF2-40B4-BE49-F238E27FC236}">
              <a16:creationId xmlns:a16="http://schemas.microsoft.com/office/drawing/2014/main" id="{3697A79F-ECAB-40B5-AFFE-AF232A257B8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84" name="CuadroTexto 44">
          <a:extLst>
            <a:ext uri="{FF2B5EF4-FFF2-40B4-BE49-F238E27FC236}">
              <a16:creationId xmlns:a16="http://schemas.microsoft.com/office/drawing/2014/main" id="{F9DD67B1-61C5-4032-9BB1-5344D8510A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85" name="CuadroTexto 53">
          <a:extLst>
            <a:ext uri="{FF2B5EF4-FFF2-40B4-BE49-F238E27FC236}">
              <a16:creationId xmlns:a16="http://schemas.microsoft.com/office/drawing/2014/main" id="{91309882-2AA7-456B-A47D-24F5061EFB7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886" name="CuadroTexto 60">
          <a:extLst>
            <a:ext uri="{FF2B5EF4-FFF2-40B4-BE49-F238E27FC236}">
              <a16:creationId xmlns:a16="http://schemas.microsoft.com/office/drawing/2014/main" id="{03B5CA42-2E1E-4DA3-9502-B8658C0BA42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87" name="CuadroTexto 64">
          <a:extLst>
            <a:ext uri="{FF2B5EF4-FFF2-40B4-BE49-F238E27FC236}">
              <a16:creationId xmlns:a16="http://schemas.microsoft.com/office/drawing/2014/main" id="{EB02ED20-0350-4886-93EC-10CE851D248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88" name="CuadroTexto 71">
          <a:extLst>
            <a:ext uri="{FF2B5EF4-FFF2-40B4-BE49-F238E27FC236}">
              <a16:creationId xmlns:a16="http://schemas.microsoft.com/office/drawing/2014/main" id="{F3890E58-EFD7-4C0F-922A-01967BF6074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889" name="CuadroTexto 78">
          <a:extLst>
            <a:ext uri="{FF2B5EF4-FFF2-40B4-BE49-F238E27FC236}">
              <a16:creationId xmlns:a16="http://schemas.microsoft.com/office/drawing/2014/main" id="{3DE3A2F9-0A2B-45DA-B065-14A8E04135D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0" name="CuadroTexto 176">
          <a:extLst>
            <a:ext uri="{FF2B5EF4-FFF2-40B4-BE49-F238E27FC236}">
              <a16:creationId xmlns:a16="http://schemas.microsoft.com/office/drawing/2014/main" id="{ED3AE5F3-C694-45AA-A7F2-7A2B133983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1" name="CuadroTexto 177">
          <a:extLst>
            <a:ext uri="{FF2B5EF4-FFF2-40B4-BE49-F238E27FC236}">
              <a16:creationId xmlns:a16="http://schemas.microsoft.com/office/drawing/2014/main" id="{1FEA4D7E-3038-400C-9EC6-5F47DD5E0E2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2" name="CuadroTexto 178">
          <a:extLst>
            <a:ext uri="{FF2B5EF4-FFF2-40B4-BE49-F238E27FC236}">
              <a16:creationId xmlns:a16="http://schemas.microsoft.com/office/drawing/2014/main" id="{1A9CB4C3-C5B6-4609-8BBF-DC71476BC63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3" name="CuadroTexto 181">
          <a:extLst>
            <a:ext uri="{FF2B5EF4-FFF2-40B4-BE49-F238E27FC236}">
              <a16:creationId xmlns:a16="http://schemas.microsoft.com/office/drawing/2014/main" id="{4A22C9F1-20D9-48F3-B3F5-C5A4BF29F9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4" name="CuadroTexto 182">
          <a:extLst>
            <a:ext uri="{FF2B5EF4-FFF2-40B4-BE49-F238E27FC236}">
              <a16:creationId xmlns:a16="http://schemas.microsoft.com/office/drawing/2014/main" id="{92B2C8E9-79AD-495E-B40C-FAD78F8D7AB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5" name="CuadroTexto 183">
          <a:extLst>
            <a:ext uri="{FF2B5EF4-FFF2-40B4-BE49-F238E27FC236}">
              <a16:creationId xmlns:a16="http://schemas.microsoft.com/office/drawing/2014/main" id="{E0959D62-CBAE-4201-B30E-8D1B161C51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6" name="CuadroTexto 185">
          <a:extLst>
            <a:ext uri="{FF2B5EF4-FFF2-40B4-BE49-F238E27FC236}">
              <a16:creationId xmlns:a16="http://schemas.microsoft.com/office/drawing/2014/main" id="{9FFAAC44-7668-445E-8472-4153B2E22DC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7" name="CuadroTexto 186">
          <a:extLst>
            <a:ext uri="{FF2B5EF4-FFF2-40B4-BE49-F238E27FC236}">
              <a16:creationId xmlns:a16="http://schemas.microsoft.com/office/drawing/2014/main" id="{1C961797-1701-4FC0-833C-BBD4BE12AB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8" name="CuadroTexto 187">
          <a:extLst>
            <a:ext uri="{FF2B5EF4-FFF2-40B4-BE49-F238E27FC236}">
              <a16:creationId xmlns:a16="http://schemas.microsoft.com/office/drawing/2014/main" id="{31B44AD2-EA9D-44CE-8331-518CA40EC0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899" name="CuadroTexto 188">
          <a:extLst>
            <a:ext uri="{FF2B5EF4-FFF2-40B4-BE49-F238E27FC236}">
              <a16:creationId xmlns:a16="http://schemas.microsoft.com/office/drawing/2014/main" id="{1D658E9B-B495-4F5A-AEF9-7C73C79EB63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0" name="CuadroTexto 189">
          <a:extLst>
            <a:ext uri="{FF2B5EF4-FFF2-40B4-BE49-F238E27FC236}">
              <a16:creationId xmlns:a16="http://schemas.microsoft.com/office/drawing/2014/main" id="{8245232F-5079-4414-B1B3-4B7CCDF9C2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1" name="CuadroTexto 190">
          <a:extLst>
            <a:ext uri="{FF2B5EF4-FFF2-40B4-BE49-F238E27FC236}">
              <a16:creationId xmlns:a16="http://schemas.microsoft.com/office/drawing/2014/main" id="{2AA3946A-AA2A-4F0F-97D9-D1AE1A0423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2" name="CuadroTexto 192">
          <a:extLst>
            <a:ext uri="{FF2B5EF4-FFF2-40B4-BE49-F238E27FC236}">
              <a16:creationId xmlns:a16="http://schemas.microsoft.com/office/drawing/2014/main" id="{85B6654B-50E7-4273-9CB2-9EA82A1BC3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3" name="CuadroTexto 193">
          <a:extLst>
            <a:ext uri="{FF2B5EF4-FFF2-40B4-BE49-F238E27FC236}">
              <a16:creationId xmlns:a16="http://schemas.microsoft.com/office/drawing/2014/main" id="{A66BC0A8-6626-493A-A3B8-E1E4930585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4" name="CuadroTexto 194">
          <a:extLst>
            <a:ext uri="{FF2B5EF4-FFF2-40B4-BE49-F238E27FC236}">
              <a16:creationId xmlns:a16="http://schemas.microsoft.com/office/drawing/2014/main" id="{A2500D92-7BC3-486E-807C-2101D221BB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5" name="CuadroTexto 196">
          <a:extLst>
            <a:ext uri="{FF2B5EF4-FFF2-40B4-BE49-F238E27FC236}">
              <a16:creationId xmlns:a16="http://schemas.microsoft.com/office/drawing/2014/main" id="{8E4C8371-C656-45B5-9A50-00E66F581E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6" name="CuadroTexto 197">
          <a:extLst>
            <a:ext uri="{FF2B5EF4-FFF2-40B4-BE49-F238E27FC236}">
              <a16:creationId xmlns:a16="http://schemas.microsoft.com/office/drawing/2014/main" id="{61DD48C9-3B8B-4C1C-9E94-657F34837E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7" name="CuadroTexto 198">
          <a:extLst>
            <a:ext uri="{FF2B5EF4-FFF2-40B4-BE49-F238E27FC236}">
              <a16:creationId xmlns:a16="http://schemas.microsoft.com/office/drawing/2014/main" id="{7A72464B-17CA-454D-9C42-496359BDB46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8" name="CuadroTexto 199">
          <a:extLst>
            <a:ext uri="{FF2B5EF4-FFF2-40B4-BE49-F238E27FC236}">
              <a16:creationId xmlns:a16="http://schemas.microsoft.com/office/drawing/2014/main" id="{BCBF9FB4-6440-4136-A3A9-E81506C279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09" name="CuadroTexto 200">
          <a:extLst>
            <a:ext uri="{FF2B5EF4-FFF2-40B4-BE49-F238E27FC236}">
              <a16:creationId xmlns:a16="http://schemas.microsoft.com/office/drawing/2014/main" id="{3ECC94DE-8EA1-481E-AB9D-854757C1618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0" name="CuadroTexto 201">
          <a:extLst>
            <a:ext uri="{FF2B5EF4-FFF2-40B4-BE49-F238E27FC236}">
              <a16:creationId xmlns:a16="http://schemas.microsoft.com/office/drawing/2014/main" id="{C5719FC7-1F63-4A44-BFD7-BA6459B44E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1" name="CuadroTexto 203">
          <a:extLst>
            <a:ext uri="{FF2B5EF4-FFF2-40B4-BE49-F238E27FC236}">
              <a16:creationId xmlns:a16="http://schemas.microsoft.com/office/drawing/2014/main" id="{73EAD3AD-D213-47D7-A0D3-6AA0D0196D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2" name="CuadroTexto 204">
          <a:extLst>
            <a:ext uri="{FF2B5EF4-FFF2-40B4-BE49-F238E27FC236}">
              <a16:creationId xmlns:a16="http://schemas.microsoft.com/office/drawing/2014/main" id="{A0D6EA74-7B1B-417F-91B6-5E2F64AEFC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3" name="CuadroTexto 205">
          <a:extLst>
            <a:ext uri="{FF2B5EF4-FFF2-40B4-BE49-F238E27FC236}">
              <a16:creationId xmlns:a16="http://schemas.microsoft.com/office/drawing/2014/main" id="{FC591BB2-C873-4BB5-85F5-ECA307C108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4" name="CuadroTexto 206">
          <a:extLst>
            <a:ext uri="{FF2B5EF4-FFF2-40B4-BE49-F238E27FC236}">
              <a16:creationId xmlns:a16="http://schemas.microsoft.com/office/drawing/2014/main" id="{C9385921-BED9-4941-80DE-75B7CC4B4DB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5" name="CuadroTexto 207">
          <a:extLst>
            <a:ext uri="{FF2B5EF4-FFF2-40B4-BE49-F238E27FC236}">
              <a16:creationId xmlns:a16="http://schemas.microsoft.com/office/drawing/2014/main" id="{B324A046-822D-4984-A5A4-EDCD15C1117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6" name="CuadroTexto 208">
          <a:extLst>
            <a:ext uri="{FF2B5EF4-FFF2-40B4-BE49-F238E27FC236}">
              <a16:creationId xmlns:a16="http://schemas.microsoft.com/office/drawing/2014/main" id="{BE6265C8-E35C-414A-8E78-5ADD09E690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7" name="CuadroTexto 210">
          <a:extLst>
            <a:ext uri="{FF2B5EF4-FFF2-40B4-BE49-F238E27FC236}">
              <a16:creationId xmlns:a16="http://schemas.microsoft.com/office/drawing/2014/main" id="{78D77C8E-2526-44FC-AC6D-8521972A0C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8" name="CuadroTexto 211">
          <a:extLst>
            <a:ext uri="{FF2B5EF4-FFF2-40B4-BE49-F238E27FC236}">
              <a16:creationId xmlns:a16="http://schemas.microsoft.com/office/drawing/2014/main" id="{C2EC1EEB-F725-4400-99F5-D8E0E66023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19" name="CuadroTexto 212">
          <a:extLst>
            <a:ext uri="{FF2B5EF4-FFF2-40B4-BE49-F238E27FC236}">
              <a16:creationId xmlns:a16="http://schemas.microsoft.com/office/drawing/2014/main" id="{1091E05F-A8EC-4E25-9E10-653F61DDA8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920" name="CuadroTexto 213">
          <a:extLst>
            <a:ext uri="{FF2B5EF4-FFF2-40B4-BE49-F238E27FC236}">
              <a16:creationId xmlns:a16="http://schemas.microsoft.com/office/drawing/2014/main" id="{FA4E75AA-D5C2-40A0-8459-D2E686E1FE5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921" name="CuadroTexto 214">
          <a:extLst>
            <a:ext uri="{FF2B5EF4-FFF2-40B4-BE49-F238E27FC236}">
              <a16:creationId xmlns:a16="http://schemas.microsoft.com/office/drawing/2014/main" id="{FD0DB846-600B-41EA-AA2F-04C5C9D6CA5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922" name="CuadroTexto 215">
          <a:extLst>
            <a:ext uri="{FF2B5EF4-FFF2-40B4-BE49-F238E27FC236}">
              <a16:creationId xmlns:a16="http://schemas.microsoft.com/office/drawing/2014/main" id="{88359858-C587-4485-9A20-2AE3E5655F2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923" name="CuadroTexto 44">
          <a:extLst>
            <a:ext uri="{FF2B5EF4-FFF2-40B4-BE49-F238E27FC236}">
              <a16:creationId xmlns:a16="http://schemas.microsoft.com/office/drawing/2014/main" id="{E097D4CA-2980-4B00-877E-4EBF5A2248A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924" name="CuadroTexto 53">
          <a:extLst>
            <a:ext uri="{FF2B5EF4-FFF2-40B4-BE49-F238E27FC236}">
              <a16:creationId xmlns:a16="http://schemas.microsoft.com/office/drawing/2014/main" id="{FC4A0CB0-6025-4F9E-806C-F7251BC3366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925" name="CuadroTexto 60">
          <a:extLst>
            <a:ext uri="{FF2B5EF4-FFF2-40B4-BE49-F238E27FC236}">
              <a16:creationId xmlns:a16="http://schemas.microsoft.com/office/drawing/2014/main" id="{106FF49D-B4A8-4D0C-B910-9C24FFD4B2F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926" name="CuadroTexto 64">
          <a:extLst>
            <a:ext uri="{FF2B5EF4-FFF2-40B4-BE49-F238E27FC236}">
              <a16:creationId xmlns:a16="http://schemas.microsoft.com/office/drawing/2014/main" id="{04A3BBFC-309D-4636-8C5A-46FF47BE33B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927" name="CuadroTexto 71">
          <a:extLst>
            <a:ext uri="{FF2B5EF4-FFF2-40B4-BE49-F238E27FC236}">
              <a16:creationId xmlns:a16="http://schemas.microsoft.com/office/drawing/2014/main" id="{7F177859-E849-4205-A145-7E41A37DE37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928" name="CuadroTexto 78">
          <a:extLst>
            <a:ext uri="{FF2B5EF4-FFF2-40B4-BE49-F238E27FC236}">
              <a16:creationId xmlns:a16="http://schemas.microsoft.com/office/drawing/2014/main" id="{49C18731-BD0C-451D-9840-A04F5460593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29" name="CuadroTexto 176">
          <a:extLst>
            <a:ext uri="{FF2B5EF4-FFF2-40B4-BE49-F238E27FC236}">
              <a16:creationId xmlns:a16="http://schemas.microsoft.com/office/drawing/2014/main" id="{FC075CA4-DA9F-429B-9325-868AD70468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0" name="CuadroTexto 177">
          <a:extLst>
            <a:ext uri="{FF2B5EF4-FFF2-40B4-BE49-F238E27FC236}">
              <a16:creationId xmlns:a16="http://schemas.microsoft.com/office/drawing/2014/main" id="{6F67E5D9-F63F-4ED3-98BE-D1417B99857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1" name="CuadroTexto 178">
          <a:extLst>
            <a:ext uri="{FF2B5EF4-FFF2-40B4-BE49-F238E27FC236}">
              <a16:creationId xmlns:a16="http://schemas.microsoft.com/office/drawing/2014/main" id="{E228B192-8A9F-4DDA-BAF6-61619E0A508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2" name="CuadroTexto 181">
          <a:extLst>
            <a:ext uri="{FF2B5EF4-FFF2-40B4-BE49-F238E27FC236}">
              <a16:creationId xmlns:a16="http://schemas.microsoft.com/office/drawing/2014/main" id="{45C07A4B-4652-465A-9203-770F8E9DF9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3" name="CuadroTexto 182">
          <a:extLst>
            <a:ext uri="{FF2B5EF4-FFF2-40B4-BE49-F238E27FC236}">
              <a16:creationId xmlns:a16="http://schemas.microsoft.com/office/drawing/2014/main" id="{D574158D-EDD2-480D-A150-8C2BB20C5B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4" name="CuadroTexto 183">
          <a:extLst>
            <a:ext uri="{FF2B5EF4-FFF2-40B4-BE49-F238E27FC236}">
              <a16:creationId xmlns:a16="http://schemas.microsoft.com/office/drawing/2014/main" id="{24B27EFB-99E4-4769-9E5D-8CD55886B9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5" name="CuadroTexto 185">
          <a:extLst>
            <a:ext uri="{FF2B5EF4-FFF2-40B4-BE49-F238E27FC236}">
              <a16:creationId xmlns:a16="http://schemas.microsoft.com/office/drawing/2014/main" id="{FE06987E-5EAB-4A68-8CA6-2C4AC39E5F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6" name="CuadroTexto 186">
          <a:extLst>
            <a:ext uri="{FF2B5EF4-FFF2-40B4-BE49-F238E27FC236}">
              <a16:creationId xmlns:a16="http://schemas.microsoft.com/office/drawing/2014/main" id="{0753649F-99BF-407A-801A-D0CA3EFBFF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7" name="CuadroTexto 187">
          <a:extLst>
            <a:ext uri="{FF2B5EF4-FFF2-40B4-BE49-F238E27FC236}">
              <a16:creationId xmlns:a16="http://schemas.microsoft.com/office/drawing/2014/main" id="{5BA9C0CB-5584-4397-8C83-87D8C9116B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8" name="CuadroTexto 188">
          <a:extLst>
            <a:ext uri="{FF2B5EF4-FFF2-40B4-BE49-F238E27FC236}">
              <a16:creationId xmlns:a16="http://schemas.microsoft.com/office/drawing/2014/main" id="{DB90C69E-78AB-4C78-815F-0A835B44A3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39" name="CuadroTexto 189">
          <a:extLst>
            <a:ext uri="{FF2B5EF4-FFF2-40B4-BE49-F238E27FC236}">
              <a16:creationId xmlns:a16="http://schemas.microsoft.com/office/drawing/2014/main" id="{5D5F8EF9-20C9-4E6D-A271-15302E691A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0" name="CuadroTexto 190">
          <a:extLst>
            <a:ext uri="{FF2B5EF4-FFF2-40B4-BE49-F238E27FC236}">
              <a16:creationId xmlns:a16="http://schemas.microsoft.com/office/drawing/2014/main" id="{248F582A-3A80-4734-8EA9-B14CE63D04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1" name="CuadroTexto 192">
          <a:extLst>
            <a:ext uri="{FF2B5EF4-FFF2-40B4-BE49-F238E27FC236}">
              <a16:creationId xmlns:a16="http://schemas.microsoft.com/office/drawing/2014/main" id="{96535752-A90F-43C7-ACCE-2617240E6B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2" name="CuadroTexto 193">
          <a:extLst>
            <a:ext uri="{FF2B5EF4-FFF2-40B4-BE49-F238E27FC236}">
              <a16:creationId xmlns:a16="http://schemas.microsoft.com/office/drawing/2014/main" id="{627DD9C9-4FB8-4A70-B8C1-01201C31A0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3" name="CuadroTexto 194">
          <a:extLst>
            <a:ext uri="{FF2B5EF4-FFF2-40B4-BE49-F238E27FC236}">
              <a16:creationId xmlns:a16="http://schemas.microsoft.com/office/drawing/2014/main" id="{1BF6C019-C105-44AD-A9CB-1FD17426A2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4" name="CuadroTexto 196">
          <a:extLst>
            <a:ext uri="{FF2B5EF4-FFF2-40B4-BE49-F238E27FC236}">
              <a16:creationId xmlns:a16="http://schemas.microsoft.com/office/drawing/2014/main" id="{4151015E-3007-4417-A727-F20A06203F3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5" name="CuadroTexto 197">
          <a:extLst>
            <a:ext uri="{FF2B5EF4-FFF2-40B4-BE49-F238E27FC236}">
              <a16:creationId xmlns:a16="http://schemas.microsoft.com/office/drawing/2014/main" id="{6C112D6F-20C8-4DF5-894F-C9E4D65A93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6" name="CuadroTexto 198">
          <a:extLst>
            <a:ext uri="{FF2B5EF4-FFF2-40B4-BE49-F238E27FC236}">
              <a16:creationId xmlns:a16="http://schemas.microsoft.com/office/drawing/2014/main" id="{59017C5A-8256-4337-A9BB-16B6DCD80E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7" name="CuadroTexto 199">
          <a:extLst>
            <a:ext uri="{FF2B5EF4-FFF2-40B4-BE49-F238E27FC236}">
              <a16:creationId xmlns:a16="http://schemas.microsoft.com/office/drawing/2014/main" id="{5F2B7D37-C7D2-45FC-810C-16DE537C55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8" name="CuadroTexto 200">
          <a:extLst>
            <a:ext uri="{FF2B5EF4-FFF2-40B4-BE49-F238E27FC236}">
              <a16:creationId xmlns:a16="http://schemas.microsoft.com/office/drawing/2014/main" id="{4CC5C4A2-D4FE-406B-BFB9-7D226C31CE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49" name="CuadroTexto 201">
          <a:extLst>
            <a:ext uri="{FF2B5EF4-FFF2-40B4-BE49-F238E27FC236}">
              <a16:creationId xmlns:a16="http://schemas.microsoft.com/office/drawing/2014/main" id="{DB7754BA-1397-467B-B9F0-E76C7FD70A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0" name="CuadroTexto 203">
          <a:extLst>
            <a:ext uri="{FF2B5EF4-FFF2-40B4-BE49-F238E27FC236}">
              <a16:creationId xmlns:a16="http://schemas.microsoft.com/office/drawing/2014/main" id="{EEB0A0C5-FD5C-438F-999A-8DDB3770E6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1" name="CuadroTexto 204">
          <a:extLst>
            <a:ext uri="{FF2B5EF4-FFF2-40B4-BE49-F238E27FC236}">
              <a16:creationId xmlns:a16="http://schemas.microsoft.com/office/drawing/2014/main" id="{1B16521B-7FDC-49C4-B3B0-072D431F6D1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2" name="CuadroTexto 205">
          <a:extLst>
            <a:ext uri="{FF2B5EF4-FFF2-40B4-BE49-F238E27FC236}">
              <a16:creationId xmlns:a16="http://schemas.microsoft.com/office/drawing/2014/main" id="{164D3A5D-6FA9-453B-A12A-8A7D01962D0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3" name="CuadroTexto 206">
          <a:extLst>
            <a:ext uri="{FF2B5EF4-FFF2-40B4-BE49-F238E27FC236}">
              <a16:creationId xmlns:a16="http://schemas.microsoft.com/office/drawing/2014/main" id="{507DFD30-96BA-4FDB-A8A6-AB7A901EBA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4" name="CuadroTexto 207">
          <a:extLst>
            <a:ext uri="{FF2B5EF4-FFF2-40B4-BE49-F238E27FC236}">
              <a16:creationId xmlns:a16="http://schemas.microsoft.com/office/drawing/2014/main" id="{19066A23-74EB-46B4-A126-1AA374945C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5" name="CuadroTexto 208">
          <a:extLst>
            <a:ext uri="{FF2B5EF4-FFF2-40B4-BE49-F238E27FC236}">
              <a16:creationId xmlns:a16="http://schemas.microsoft.com/office/drawing/2014/main" id="{C620921B-85BF-4331-BEF0-16336A359F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6" name="CuadroTexto 210">
          <a:extLst>
            <a:ext uri="{FF2B5EF4-FFF2-40B4-BE49-F238E27FC236}">
              <a16:creationId xmlns:a16="http://schemas.microsoft.com/office/drawing/2014/main" id="{8E753D91-EBB6-4427-9ABC-7BC46296401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7" name="CuadroTexto 211">
          <a:extLst>
            <a:ext uri="{FF2B5EF4-FFF2-40B4-BE49-F238E27FC236}">
              <a16:creationId xmlns:a16="http://schemas.microsoft.com/office/drawing/2014/main" id="{3D0B17DE-1AE0-4790-A11C-A49FA85A8E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58" name="CuadroTexto 212">
          <a:extLst>
            <a:ext uri="{FF2B5EF4-FFF2-40B4-BE49-F238E27FC236}">
              <a16:creationId xmlns:a16="http://schemas.microsoft.com/office/drawing/2014/main" id="{C797EB4E-228A-4496-AE90-291610E7CD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959" name="CuadroTexto 213">
          <a:extLst>
            <a:ext uri="{FF2B5EF4-FFF2-40B4-BE49-F238E27FC236}">
              <a16:creationId xmlns:a16="http://schemas.microsoft.com/office/drawing/2014/main" id="{68F9875D-E20A-4B8B-9E59-E12BFB42AD9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960" name="CuadroTexto 214">
          <a:extLst>
            <a:ext uri="{FF2B5EF4-FFF2-40B4-BE49-F238E27FC236}">
              <a16:creationId xmlns:a16="http://schemas.microsoft.com/office/drawing/2014/main" id="{8A4F5D95-05B9-4E14-AC20-C903D129266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961" name="CuadroTexto 215">
          <a:extLst>
            <a:ext uri="{FF2B5EF4-FFF2-40B4-BE49-F238E27FC236}">
              <a16:creationId xmlns:a16="http://schemas.microsoft.com/office/drawing/2014/main" id="{310B39CD-A76B-46AF-BFE1-91892669282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962" name="CuadroTexto 44">
          <a:extLst>
            <a:ext uri="{FF2B5EF4-FFF2-40B4-BE49-F238E27FC236}">
              <a16:creationId xmlns:a16="http://schemas.microsoft.com/office/drawing/2014/main" id="{9546B645-266E-4E8C-8CA4-4F03EB5D566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963" name="CuadroTexto 53">
          <a:extLst>
            <a:ext uri="{FF2B5EF4-FFF2-40B4-BE49-F238E27FC236}">
              <a16:creationId xmlns:a16="http://schemas.microsoft.com/office/drawing/2014/main" id="{A9972BEB-266F-4DC5-B6F2-45ED50801BC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2964" name="CuadroTexto 60">
          <a:extLst>
            <a:ext uri="{FF2B5EF4-FFF2-40B4-BE49-F238E27FC236}">
              <a16:creationId xmlns:a16="http://schemas.microsoft.com/office/drawing/2014/main" id="{6B2003A8-5BF5-4209-A7C1-A6138FD114F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965" name="CuadroTexto 64">
          <a:extLst>
            <a:ext uri="{FF2B5EF4-FFF2-40B4-BE49-F238E27FC236}">
              <a16:creationId xmlns:a16="http://schemas.microsoft.com/office/drawing/2014/main" id="{79E194F7-2336-4839-A9F7-FA6810A4ACC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966" name="CuadroTexto 71">
          <a:extLst>
            <a:ext uri="{FF2B5EF4-FFF2-40B4-BE49-F238E27FC236}">
              <a16:creationId xmlns:a16="http://schemas.microsoft.com/office/drawing/2014/main" id="{3B54E20F-0C89-4ADE-9A74-DFBC53F2AB5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2967" name="CuadroTexto 78">
          <a:extLst>
            <a:ext uri="{FF2B5EF4-FFF2-40B4-BE49-F238E27FC236}">
              <a16:creationId xmlns:a16="http://schemas.microsoft.com/office/drawing/2014/main" id="{392B217F-1514-4557-9FDC-27B846B8A36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68" name="CuadroTexto 176">
          <a:extLst>
            <a:ext uri="{FF2B5EF4-FFF2-40B4-BE49-F238E27FC236}">
              <a16:creationId xmlns:a16="http://schemas.microsoft.com/office/drawing/2014/main" id="{AA95A707-C637-47E5-9B16-B3FF22E8A7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69" name="CuadroTexto 177">
          <a:extLst>
            <a:ext uri="{FF2B5EF4-FFF2-40B4-BE49-F238E27FC236}">
              <a16:creationId xmlns:a16="http://schemas.microsoft.com/office/drawing/2014/main" id="{ECA8727B-3B20-4704-B63A-E4A7267725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0" name="CuadroTexto 178">
          <a:extLst>
            <a:ext uri="{FF2B5EF4-FFF2-40B4-BE49-F238E27FC236}">
              <a16:creationId xmlns:a16="http://schemas.microsoft.com/office/drawing/2014/main" id="{B1980C5A-E81A-4D28-B195-5BCFBD4D84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1" name="CuadroTexto 181">
          <a:extLst>
            <a:ext uri="{FF2B5EF4-FFF2-40B4-BE49-F238E27FC236}">
              <a16:creationId xmlns:a16="http://schemas.microsoft.com/office/drawing/2014/main" id="{660141DE-4D0C-4A10-B705-4185BC6D13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2" name="CuadroTexto 182">
          <a:extLst>
            <a:ext uri="{FF2B5EF4-FFF2-40B4-BE49-F238E27FC236}">
              <a16:creationId xmlns:a16="http://schemas.microsoft.com/office/drawing/2014/main" id="{9E5EF017-B71A-4E26-96D0-DD447B8110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3" name="CuadroTexto 183">
          <a:extLst>
            <a:ext uri="{FF2B5EF4-FFF2-40B4-BE49-F238E27FC236}">
              <a16:creationId xmlns:a16="http://schemas.microsoft.com/office/drawing/2014/main" id="{151E3B4C-DC47-421F-8D8F-3F5A11BACD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4" name="CuadroTexto 185">
          <a:extLst>
            <a:ext uri="{FF2B5EF4-FFF2-40B4-BE49-F238E27FC236}">
              <a16:creationId xmlns:a16="http://schemas.microsoft.com/office/drawing/2014/main" id="{B7D8A4D5-9409-40BA-B1E9-79EC2B9DAD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5" name="CuadroTexto 186">
          <a:extLst>
            <a:ext uri="{FF2B5EF4-FFF2-40B4-BE49-F238E27FC236}">
              <a16:creationId xmlns:a16="http://schemas.microsoft.com/office/drawing/2014/main" id="{6CCC8270-DB06-44AB-BABE-067667CD9C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6" name="CuadroTexto 187">
          <a:extLst>
            <a:ext uri="{FF2B5EF4-FFF2-40B4-BE49-F238E27FC236}">
              <a16:creationId xmlns:a16="http://schemas.microsoft.com/office/drawing/2014/main" id="{9E0355B1-A1A6-489F-B3E5-08C9A0076D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7" name="CuadroTexto 188">
          <a:extLst>
            <a:ext uri="{FF2B5EF4-FFF2-40B4-BE49-F238E27FC236}">
              <a16:creationId xmlns:a16="http://schemas.microsoft.com/office/drawing/2014/main" id="{534C4858-F9F9-4F72-BF9B-8666EA85B9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8" name="CuadroTexto 189">
          <a:extLst>
            <a:ext uri="{FF2B5EF4-FFF2-40B4-BE49-F238E27FC236}">
              <a16:creationId xmlns:a16="http://schemas.microsoft.com/office/drawing/2014/main" id="{BDFE9F28-BB38-4F6E-9C3E-280A366F96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79" name="CuadroTexto 190">
          <a:extLst>
            <a:ext uri="{FF2B5EF4-FFF2-40B4-BE49-F238E27FC236}">
              <a16:creationId xmlns:a16="http://schemas.microsoft.com/office/drawing/2014/main" id="{2E9D345A-3239-492C-897A-6A034442E0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0" name="CuadroTexto 192">
          <a:extLst>
            <a:ext uri="{FF2B5EF4-FFF2-40B4-BE49-F238E27FC236}">
              <a16:creationId xmlns:a16="http://schemas.microsoft.com/office/drawing/2014/main" id="{D2394789-5538-485F-AE41-519FE408B2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1" name="CuadroTexto 193">
          <a:extLst>
            <a:ext uri="{FF2B5EF4-FFF2-40B4-BE49-F238E27FC236}">
              <a16:creationId xmlns:a16="http://schemas.microsoft.com/office/drawing/2014/main" id="{69F52938-15CD-4106-9788-A84AC72ADF5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2" name="CuadroTexto 194">
          <a:extLst>
            <a:ext uri="{FF2B5EF4-FFF2-40B4-BE49-F238E27FC236}">
              <a16:creationId xmlns:a16="http://schemas.microsoft.com/office/drawing/2014/main" id="{DC956E4C-846E-441A-8569-5F1915BBBC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3" name="CuadroTexto 196">
          <a:extLst>
            <a:ext uri="{FF2B5EF4-FFF2-40B4-BE49-F238E27FC236}">
              <a16:creationId xmlns:a16="http://schemas.microsoft.com/office/drawing/2014/main" id="{71AF312C-26D6-4413-8791-AAFEDDA9759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4" name="CuadroTexto 197">
          <a:extLst>
            <a:ext uri="{FF2B5EF4-FFF2-40B4-BE49-F238E27FC236}">
              <a16:creationId xmlns:a16="http://schemas.microsoft.com/office/drawing/2014/main" id="{DF263A6E-21C4-41BB-9E2D-9F28EA9E2C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5" name="CuadroTexto 198">
          <a:extLst>
            <a:ext uri="{FF2B5EF4-FFF2-40B4-BE49-F238E27FC236}">
              <a16:creationId xmlns:a16="http://schemas.microsoft.com/office/drawing/2014/main" id="{632A2CCA-3B60-4EE2-9B5A-892F7CA079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6" name="CuadroTexto 199">
          <a:extLst>
            <a:ext uri="{FF2B5EF4-FFF2-40B4-BE49-F238E27FC236}">
              <a16:creationId xmlns:a16="http://schemas.microsoft.com/office/drawing/2014/main" id="{BAEB2443-1E4D-4DEA-AB0B-B3C264EA51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7" name="CuadroTexto 200">
          <a:extLst>
            <a:ext uri="{FF2B5EF4-FFF2-40B4-BE49-F238E27FC236}">
              <a16:creationId xmlns:a16="http://schemas.microsoft.com/office/drawing/2014/main" id="{E0914446-682B-4D52-9FD3-427624877B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8" name="CuadroTexto 201">
          <a:extLst>
            <a:ext uri="{FF2B5EF4-FFF2-40B4-BE49-F238E27FC236}">
              <a16:creationId xmlns:a16="http://schemas.microsoft.com/office/drawing/2014/main" id="{F46D3246-6C48-4E9F-87DE-4469F02043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89" name="CuadroTexto 203">
          <a:extLst>
            <a:ext uri="{FF2B5EF4-FFF2-40B4-BE49-F238E27FC236}">
              <a16:creationId xmlns:a16="http://schemas.microsoft.com/office/drawing/2014/main" id="{538436E0-D456-4B2D-A01C-4725892E2C5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90" name="CuadroTexto 204">
          <a:extLst>
            <a:ext uri="{FF2B5EF4-FFF2-40B4-BE49-F238E27FC236}">
              <a16:creationId xmlns:a16="http://schemas.microsoft.com/office/drawing/2014/main" id="{2C18B505-93DF-4777-A600-315BDFEAB8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91" name="CuadroTexto 205">
          <a:extLst>
            <a:ext uri="{FF2B5EF4-FFF2-40B4-BE49-F238E27FC236}">
              <a16:creationId xmlns:a16="http://schemas.microsoft.com/office/drawing/2014/main" id="{9660D8A2-25DB-47D2-BAFE-3739078E23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92" name="CuadroTexto 206">
          <a:extLst>
            <a:ext uri="{FF2B5EF4-FFF2-40B4-BE49-F238E27FC236}">
              <a16:creationId xmlns:a16="http://schemas.microsoft.com/office/drawing/2014/main" id="{4D6480B7-9A2C-499E-B5A0-193C1A1A69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93" name="CuadroTexto 207">
          <a:extLst>
            <a:ext uri="{FF2B5EF4-FFF2-40B4-BE49-F238E27FC236}">
              <a16:creationId xmlns:a16="http://schemas.microsoft.com/office/drawing/2014/main" id="{A80C33E8-AAA9-4763-96D4-9794563696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94" name="CuadroTexto 208">
          <a:extLst>
            <a:ext uri="{FF2B5EF4-FFF2-40B4-BE49-F238E27FC236}">
              <a16:creationId xmlns:a16="http://schemas.microsoft.com/office/drawing/2014/main" id="{DD22E564-FEEA-4595-938A-55DFDB764E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95" name="CuadroTexto 210">
          <a:extLst>
            <a:ext uri="{FF2B5EF4-FFF2-40B4-BE49-F238E27FC236}">
              <a16:creationId xmlns:a16="http://schemas.microsoft.com/office/drawing/2014/main" id="{30CF9D00-617D-4165-8C84-267825E08CB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96" name="CuadroTexto 211">
          <a:extLst>
            <a:ext uri="{FF2B5EF4-FFF2-40B4-BE49-F238E27FC236}">
              <a16:creationId xmlns:a16="http://schemas.microsoft.com/office/drawing/2014/main" id="{A240E2A6-023D-4715-93B2-8BD5E4AB71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2997" name="CuadroTexto 212">
          <a:extLst>
            <a:ext uri="{FF2B5EF4-FFF2-40B4-BE49-F238E27FC236}">
              <a16:creationId xmlns:a16="http://schemas.microsoft.com/office/drawing/2014/main" id="{917193D7-7B92-4300-8158-C852996A782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998" name="CuadroTexto 213">
          <a:extLst>
            <a:ext uri="{FF2B5EF4-FFF2-40B4-BE49-F238E27FC236}">
              <a16:creationId xmlns:a16="http://schemas.microsoft.com/office/drawing/2014/main" id="{A93EB1CF-AD4D-4E89-B0E6-C7E5842C894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2999" name="CuadroTexto 214">
          <a:extLst>
            <a:ext uri="{FF2B5EF4-FFF2-40B4-BE49-F238E27FC236}">
              <a16:creationId xmlns:a16="http://schemas.microsoft.com/office/drawing/2014/main" id="{4737DD94-4408-4296-9D34-95D4E1DEC6D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000" name="CuadroTexto 215">
          <a:extLst>
            <a:ext uri="{FF2B5EF4-FFF2-40B4-BE49-F238E27FC236}">
              <a16:creationId xmlns:a16="http://schemas.microsoft.com/office/drawing/2014/main" id="{691A77F9-A1D0-471C-B3D2-278AD51B9B0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01" name="CuadroTexto 44">
          <a:extLst>
            <a:ext uri="{FF2B5EF4-FFF2-40B4-BE49-F238E27FC236}">
              <a16:creationId xmlns:a16="http://schemas.microsoft.com/office/drawing/2014/main" id="{9A276ECC-D4BE-4805-8E5E-FDE9CE0ECA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02" name="CuadroTexto 53">
          <a:extLst>
            <a:ext uri="{FF2B5EF4-FFF2-40B4-BE49-F238E27FC236}">
              <a16:creationId xmlns:a16="http://schemas.microsoft.com/office/drawing/2014/main" id="{601DF9BC-3940-465F-8C2A-BFA471C66F4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03" name="CuadroTexto 60">
          <a:extLst>
            <a:ext uri="{FF2B5EF4-FFF2-40B4-BE49-F238E27FC236}">
              <a16:creationId xmlns:a16="http://schemas.microsoft.com/office/drawing/2014/main" id="{A86BE91D-C4A5-48DA-ABE1-B21E901A6D7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04" name="CuadroTexto 64">
          <a:extLst>
            <a:ext uri="{FF2B5EF4-FFF2-40B4-BE49-F238E27FC236}">
              <a16:creationId xmlns:a16="http://schemas.microsoft.com/office/drawing/2014/main" id="{B7DE2F86-04D7-431D-86E7-F8723E9A0E2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05" name="CuadroTexto 71">
          <a:extLst>
            <a:ext uri="{FF2B5EF4-FFF2-40B4-BE49-F238E27FC236}">
              <a16:creationId xmlns:a16="http://schemas.microsoft.com/office/drawing/2014/main" id="{45EA4DD2-D4E0-4949-9846-4F8EB03F9A5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06" name="CuadroTexto 78">
          <a:extLst>
            <a:ext uri="{FF2B5EF4-FFF2-40B4-BE49-F238E27FC236}">
              <a16:creationId xmlns:a16="http://schemas.microsoft.com/office/drawing/2014/main" id="{48BFFDE3-7F70-40FA-8F0A-611DF3D5680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07" name="CuadroTexto 176">
          <a:extLst>
            <a:ext uri="{FF2B5EF4-FFF2-40B4-BE49-F238E27FC236}">
              <a16:creationId xmlns:a16="http://schemas.microsoft.com/office/drawing/2014/main" id="{FCB3CB87-4FEB-4D07-8BCD-C2195B0260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08" name="CuadroTexto 177">
          <a:extLst>
            <a:ext uri="{FF2B5EF4-FFF2-40B4-BE49-F238E27FC236}">
              <a16:creationId xmlns:a16="http://schemas.microsoft.com/office/drawing/2014/main" id="{91C01959-0F96-43EC-9FB0-81D340919C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09" name="CuadroTexto 178">
          <a:extLst>
            <a:ext uri="{FF2B5EF4-FFF2-40B4-BE49-F238E27FC236}">
              <a16:creationId xmlns:a16="http://schemas.microsoft.com/office/drawing/2014/main" id="{B861B5E7-63E5-4EA0-AE98-A8B00B01C5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0" name="CuadroTexto 181">
          <a:extLst>
            <a:ext uri="{FF2B5EF4-FFF2-40B4-BE49-F238E27FC236}">
              <a16:creationId xmlns:a16="http://schemas.microsoft.com/office/drawing/2014/main" id="{B05BB7F2-1C03-4593-9170-9AE20B67C9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1" name="CuadroTexto 182">
          <a:extLst>
            <a:ext uri="{FF2B5EF4-FFF2-40B4-BE49-F238E27FC236}">
              <a16:creationId xmlns:a16="http://schemas.microsoft.com/office/drawing/2014/main" id="{5FF54EF2-5F87-4130-A678-37A4AD5AD9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2" name="CuadroTexto 183">
          <a:extLst>
            <a:ext uri="{FF2B5EF4-FFF2-40B4-BE49-F238E27FC236}">
              <a16:creationId xmlns:a16="http://schemas.microsoft.com/office/drawing/2014/main" id="{1041C17D-FDD8-40EF-99C5-3BEFD777BB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3" name="CuadroTexto 185">
          <a:extLst>
            <a:ext uri="{FF2B5EF4-FFF2-40B4-BE49-F238E27FC236}">
              <a16:creationId xmlns:a16="http://schemas.microsoft.com/office/drawing/2014/main" id="{85B9BBE5-3055-41BC-A12F-792CC32157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4" name="CuadroTexto 186">
          <a:extLst>
            <a:ext uri="{FF2B5EF4-FFF2-40B4-BE49-F238E27FC236}">
              <a16:creationId xmlns:a16="http://schemas.microsoft.com/office/drawing/2014/main" id="{9D602E64-A8BB-4254-B765-42CA58B20D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5" name="CuadroTexto 187">
          <a:extLst>
            <a:ext uri="{FF2B5EF4-FFF2-40B4-BE49-F238E27FC236}">
              <a16:creationId xmlns:a16="http://schemas.microsoft.com/office/drawing/2014/main" id="{EE2BA002-B4FC-482F-A64A-5CC876D5B29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6" name="CuadroTexto 188">
          <a:extLst>
            <a:ext uri="{FF2B5EF4-FFF2-40B4-BE49-F238E27FC236}">
              <a16:creationId xmlns:a16="http://schemas.microsoft.com/office/drawing/2014/main" id="{431CAB6C-D873-4612-BE8B-0B42C8A6F8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7" name="CuadroTexto 189">
          <a:extLst>
            <a:ext uri="{FF2B5EF4-FFF2-40B4-BE49-F238E27FC236}">
              <a16:creationId xmlns:a16="http://schemas.microsoft.com/office/drawing/2014/main" id="{1BF5A85F-222D-4EA5-800C-7265B432B4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8" name="CuadroTexto 190">
          <a:extLst>
            <a:ext uri="{FF2B5EF4-FFF2-40B4-BE49-F238E27FC236}">
              <a16:creationId xmlns:a16="http://schemas.microsoft.com/office/drawing/2014/main" id="{2C92267B-B30B-4706-B5FB-1A904D5145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19" name="CuadroTexto 192">
          <a:extLst>
            <a:ext uri="{FF2B5EF4-FFF2-40B4-BE49-F238E27FC236}">
              <a16:creationId xmlns:a16="http://schemas.microsoft.com/office/drawing/2014/main" id="{C748F1D8-4719-426E-A527-8BD876C53B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0" name="CuadroTexto 193">
          <a:extLst>
            <a:ext uri="{FF2B5EF4-FFF2-40B4-BE49-F238E27FC236}">
              <a16:creationId xmlns:a16="http://schemas.microsoft.com/office/drawing/2014/main" id="{4C0D540C-F703-4182-A985-20D2B385F4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1" name="CuadroTexto 194">
          <a:extLst>
            <a:ext uri="{FF2B5EF4-FFF2-40B4-BE49-F238E27FC236}">
              <a16:creationId xmlns:a16="http://schemas.microsoft.com/office/drawing/2014/main" id="{3F93F41B-81DA-4B18-B4A7-7DFAA518B9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2" name="CuadroTexto 196">
          <a:extLst>
            <a:ext uri="{FF2B5EF4-FFF2-40B4-BE49-F238E27FC236}">
              <a16:creationId xmlns:a16="http://schemas.microsoft.com/office/drawing/2014/main" id="{4EF42B11-F3FD-450F-A5B1-26A58BCD0A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3" name="CuadroTexto 197">
          <a:extLst>
            <a:ext uri="{FF2B5EF4-FFF2-40B4-BE49-F238E27FC236}">
              <a16:creationId xmlns:a16="http://schemas.microsoft.com/office/drawing/2014/main" id="{FF9A8F00-C35E-458C-93DC-65BF36CAED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4" name="CuadroTexto 198">
          <a:extLst>
            <a:ext uri="{FF2B5EF4-FFF2-40B4-BE49-F238E27FC236}">
              <a16:creationId xmlns:a16="http://schemas.microsoft.com/office/drawing/2014/main" id="{7158E717-CBA5-4880-B9FF-6A4CB70EA5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5" name="CuadroTexto 199">
          <a:extLst>
            <a:ext uri="{FF2B5EF4-FFF2-40B4-BE49-F238E27FC236}">
              <a16:creationId xmlns:a16="http://schemas.microsoft.com/office/drawing/2014/main" id="{CF108E88-8610-43B4-A88D-2A9E71A673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6" name="CuadroTexto 200">
          <a:extLst>
            <a:ext uri="{FF2B5EF4-FFF2-40B4-BE49-F238E27FC236}">
              <a16:creationId xmlns:a16="http://schemas.microsoft.com/office/drawing/2014/main" id="{73C069FD-085B-42C0-B1D2-DE039B33FF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7" name="CuadroTexto 201">
          <a:extLst>
            <a:ext uri="{FF2B5EF4-FFF2-40B4-BE49-F238E27FC236}">
              <a16:creationId xmlns:a16="http://schemas.microsoft.com/office/drawing/2014/main" id="{326C07E0-4D7B-458E-B62A-A6CBE4B67D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8" name="CuadroTexto 203">
          <a:extLst>
            <a:ext uri="{FF2B5EF4-FFF2-40B4-BE49-F238E27FC236}">
              <a16:creationId xmlns:a16="http://schemas.microsoft.com/office/drawing/2014/main" id="{39C70036-3866-4931-AFEA-1D6BB4ACDB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29" name="CuadroTexto 204">
          <a:extLst>
            <a:ext uri="{FF2B5EF4-FFF2-40B4-BE49-F238E27FC236}">
              <a16:creationId xmlns:a16="http://schemas.microsoft.com/office/drawing/2014/main" id="{A9E94269-C20A-4508-813D-9C6ABDCCB6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30" name="CuadroTexto 205">
          <a:extLst>
            <a:ext uri="{FF2B5EF4-FFF2-40B4-BE49-F238E27FC236}">
              <a16:creationId xmlns:a16="http://schemas.microsoft.com/office/drawing/2014/main" id="{CC7957F2-208F-4F00-9F7B-645E482AA9B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31" name="CuadroTexto 206">
          <a:extLst>
            <a:ext uri="{FF2B5EF4-FFF2-40B4-BE49-F238E27FC236}">
              <a16:creationId xmlns:a16="http://schemas.microsoft.com/office/drawing/2014/main" id="{8672D3F7-50F9-4E17-9058-83B4580A75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32" name="CuadroTexto 207">
          <a:extLst>
            <a:ext uri="{FF2B5EF4-FFF2-40B4-BE49-F238E27FC236}">
              <a16:creationId xmlns:a16="http://schemas.microsoft.com/office/drawing/2014/main" id="{E3A946DC-A741-4679-82C7-CFE0480944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33" name="CuadroTexto 208">
          <a:extLst>
            <a:ext uri="{FF2B5EF4-FFF2-40B4-BE49-F238E27FC236}">
              <a16:creationId xmlns:a16="http://schemas.microsoft.com/office/drawing/2014/main" id="{93309BC0-74DB-4A94-8C8C-401CC747F1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34" name="CuadroTexto 210">
          <a:extLst>
            <a:ext uri="{FF2B5EF4-FFF2-40B4-BE49-F238E27FC236}">
              <a16:creationId xmlns:a16="http://schemas.microsoft.com/office/drawing/2014/main" id="{5E47A968-2C18-4B8F-B00A-1930286C7A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35" name="CuadroTexto 211">
          <a:extLst>
            <a:ext uri="{FF2B5EF4-FFF2-40B4-BE49-F238E27FC236}">
              <a16:creationId xmlns:a16="http://schemas.microsoft.com/office/drawing/2014/main" id="{DE719D36-EF85-437F-B0DE-E731462BEB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36" name="CuadroTexto 212">
          <a:extLst>
            <a:ext uri="{FF2B5EF4-FFF2-40B4-BE49-F238E27FC236}">
              <a16:creationId xmlns:a16="http://schemas.microsoft.com/office/drawing/2014/main" id="{17244610-BC27-40B8-9837-935AC49C00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037" name="CuadroTexto 213">
          <a:extLst>
            <a:ext uri="{FF2B5EF4-FFF2-40B4-BE49-F238E27FC236}">
              <a16:creationId xmlns:a16="http://schemas.microsoft.com/office/drawing/2014/main" id="{912A1FB1-51DE-47FB-8EB2-379AED0599B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038" name="CuadroTexto 214">
          <a:extLst>
            <a:ext uri="{FF2B5EF4-FFF2-40B4-BE49-F238E27FC236}">
              <a16:creationId xmlns:a16="http://schemas.microsoft.com/office/drawing/2014/main" id="{D725482C-6663-4B59-963E-4D4D414BF1A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039" name="CuadroTexto 215">
          <a:extLst>
            <a:ext uri="{FF2B5EF4-FFF2-40B4-BE49-F238E27FC236}">
              <a16:creationId xmlns:a16="http://schemas.microsoft.com/office/drawing/2014/main" id="{1EB3B724-CAF9-4012-ACF5-D34510F8AB9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40" name="CuadroTexto 44">
          <a:extLst>
            <a:ext uri="{FF2B5EF4-FFF2-40B4-BE49-F238E27FC236}">
              <a16:creationId xmlns:a16="http://schemas.microsoft.com/office/drawing/2014/main" id="{E6FD9BE0-B3E3-4374-BF41-39114FA06FB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41" name="CuadroTexto 53">
          <a:extLst>
            <a:ext uri="{FF2B5EF4-FFF2-40B4-BE49-F238E27FC236}">
              <a16:creationId xmlns:a16="http://schemas.microsoft.com/office/drawing/2014/main" id="{0690B935-D44A-4F1B-B698-903E2A7E7D9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42" name="CuadroTexto 60">
          <a:extLst>
            <a:ext uri="{FF2B5EF4-FFF2-40B4-BE49-F238E27FC236}">
              <a16:creationId xmlns:a16="http://schemas.microsoft.com/office/drawing/2014/main" id="{F4CE869E-34C9-4A78-9196-A0BCCD158AE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43" name="CuadroTexto 64">
          <a:extLst>
            <a:ext uri="{FF2B5EF4-FFF2-40B4-BE49-F238E27FC236}">
              <a16:creationId xmlns:a16="http://schemas.microsoft.com/office/drawing/2014/main" id="{AF695746-E411-4541-9780-5722EFC82AC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44" name="CuadroTexto 71">
          <a:extLst>
            <a:ext uri="{FF2B5EF4-FFF2-40B4-BE49-F238E27FC236}">
              <a16:creationId xmlns:a16="http://schemas.microsoft.com/office/drawing/2014/main" id="{182687D0-8105-4382-A4C5-00697F793A40}"/>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45" name="CuadroTexto 78">
          <a:extLst>
            <a:ext uri="{FF2B5EF4-FFF2-40B4-BE49-F238E27FC236}">
              <a16:creationId xmlns:a16="http://schemas.microsoft.com/office/drawing/2014/main" id="{74CC7705-50B9-4608-BEE9-238300FB361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46" name="CuadroTexto 176">
          <a:extLst>
            <a:ext uri="{FF2B5EF4-FFF2-40B4-BE49-F238E27FC236}">
              <a16:creationId xmlns:a16="http://schemas.microsoft.com/office/drawing/2014/main" id="{8C219515-98DB-40B0-A614-BF17AFEB2A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47" name="CuadroTexto 177">
          <a:extLst>
            <a:ext uri="{FF2B5EF4-FFF2-40B4-BE49-F238E27FC236}">
              <a16:creationId xmlns:a16="http://schemas.microsoft.com/office/drawing/2014/main" id="{B9DBB76D-9ACA-496E-9810-4BB331C830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48" name="CuadroTexto 178">
          <a:extLst>
            <a:ext uri="{FF2B5EF4-FFF2-40B4-BE49-F238E27FC236}">
              <a16:creationId xmlns:a16="http://schemas.microsoft.com/office/drawing/2014/main" id="{37AFD4F0-8640-4F1A-A5CD-294ECC3BBC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49" name="CuadroTexto 181">
          <a:extLst>
            <a:ext uri="{FF2B5EF4-FFF2-40B4-BE49-F238E27FC236}">
              <a16:creationId xmlns:a16="http://schemas.microsoft.com/office/drawing/2014/main" id="{6BAC6CD3-899D-45F9-996F-8EB83965B3B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0" name="CuadroTexto 182">
          <a:extLst>
            <a:ext uri="{FF2B5EF4-FFF2-40B4-BE49-F238E27FC236}">
              <a16:creationId xmlns:a16="http://schemas.microsoft.com/office/drawing/2014/main" id="{3A466D6C-CA97-4457-9315-6D59D289CD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1" name="CuadroTexto 183">
          <a:extLst>
            <a:ext uri="{FF2B5EF4-FFF2-40B4-BE49-F238E27FC236}">
              <a16:creationId xmlns:a16="http://schemas.microsoft.com/office/drawing/2014/main" id="{154BAFAC-D095-4E6B-B891-C374FF4C54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2" name="CuadroTexto 185">
          <a:extLst>
            <a:ext uri="{FF2B5EF4-FFF2-40B4-BE49-F238E27FC236}">
              <a16:creationId xmlns:a16="http://schemas.microsoft.com/office/drawing/2014/main" id="{2490F625-D8D3-48FF-98F5-70D32B9B97D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3" name="CuadroTexto 186">
          <a:extLst>
            <a:ext uri="{FF2B5EF4-FFF2-40B4-BE49-F238E27FC236}">
              <a16:creationId xmlns:a16="http://schemas.microsoft.com/office/drawing/2014/main" id="{74DDC767-5486-414E-B692-4B9EC95D76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4" name="CuadroTexto 187">
          <a:extLst>
            <a:ext uri="{FF2B5EF4-FFF2-40B4-BE49-F238E27FC236}">
              <a16:creationId xmlns:a16="http://schemas.microsoft.com/office/drawing/2014/main" id="{B08CBADA-4AC7-4315-AC28-C0C6E10F3D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5" name="CuadroTexto 188">
          <a:extLst>
            <a:ext uri="{FF2B5EF4-FFF2-40B4-BE49-F238E27FC236}">
              <a16:creationId xmlns:a16="http://schemas.microsoft.com/office/drawing/2014/main" id="{D1CC541A-46F6-44B6-8408-B8D6571DE11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6" name="CuadroTexto 189">
          <a:extLst>
            <a:ext uri="{FF2B5EF4-FFF2-40B4-BE49-F238E27FC236}">
              <a16:creationId xmlns:a16="http://schemas.microsoft.com/office/drawing/2014/main" id="{989F2F57-F836-411C-B55E-CB110D7D98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7" name="CuadroTexto 190">
          <a:extLst>
            <a:ext uri="{FF2B5EF4-FFF2-40B4-BE49-F238E27FC236}">
              <a16:creationId xmlns:a16="http://schemas.microsoft.com/office/drawing/2014/main" id="{EDAE1F05-376A-45EE-9962-B7D4CCE013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8" name="CuadroTexto 192">
          <a:extLst>
            <a:ext uri="{FF2B5EF4-FFF2-40B4-BE49-F238E27FC236}">
              <a16:creationId xmlns:a16="http://schemas.microsoft.com/office/drawing/2014/main" id="{C0B37993-3971-4AD6-8B46-E128149D5A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59" name="CuadroTexto 193">
          <a:extLst>
            <a:ext uri="{FF2B5EF4-FFF2-40B4-BE49-F238E27FC236}">
              <a16:creationId xmlns:a16="http://schemas.microsoft.com/office/drawing/2014/main" id="{4087E79E-7D85-44E4-B527-265BEA97292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0" name="CuadroTexto 194">
          <a:extLst>
            <a:ext uri="{FF2B5EF4-FFF2-40B4-BE49-F238E27FC236}">
              <a16:creationId xmlns:a16="http://schemas.microsoft.com/office/drawing/2014/main" id="{B8862C54-6DBA-4F86-A0AF-B1C0F27B4B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1" name="CuadroTexto 196">
          <a:extLst>
            <a:ext uri="{FF2B5EF4-FFF2-40B4-BE49-F238E27FC236}">
              <a16:creationId xmlns:a16="http://schemas.microsoft.com/office/drawing/2014/main" id="{CD7D5F39-FBFC-4A08-AE4B-4A8A9E8AB5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2" name="CuadroTexto 197">
          <a:extLst>
            <a:ext uri="{FF2B5EF4-FFF2-40B4-BE49-F238E27FC236}">
              <a16:creationId xmlns:a16="http://schemas.microsoft.com/office/drawing/2014/main" id="{CB9F83A6-208D-4752-B7AD-895C1127F2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3" name="CuadroTexto 198">
          <a:extLst>
            <a:ext uri="{FF2B5EF4-FFF2-40B4-BE49-F238E27FC236}">
              <a16:creationId xmlns:a16="http://schemas.microsoft.com/office/drawing/2014/main" id="{3BDA1403-1947-4FCF-8AD9-67BC79C7A6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4" name="CuadroTexto 199">
          <a:extLst>
            <a:ext uri="{FF2B5EF4-FFF2-40B4-BE49-F238E27FC236}">
              <a16:creationId xmlns:a16="http://schemas.microsoft.com/office/drawing/2014/main" id="{59096277-DFD3-4D5B-BEE1-1D22D4C92C7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5" name="CuadroTexto 200">
          <a:extLst>
            <a:ext uri="{FF2B5EF4-FFF2-40B4-BE49-F238E27FC236}">
              <a16:creationId xmlns:a16="http://schemas.microsoft.com/office/drawing/2014/main" id="{061C514D-0605-4ABD-8204-CF33A8A954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6" name="CuadroTexto 201">
          <a:extLst>
            <a:ext uri="{FF2B5EF4-FFF2-40B4-BE49-F238E27FC236}">
              <a16:creationId xmlns:a16="http://schemas.microsoft.com/office/drawing/2014/main" id="{DDD7DECA-48F1-4BCB-82A0-778D01CA307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7" name="CuadroTexto 203">
          <a:extLst>
            <a:ext uri="{FF2B5EF4-FFF2-40B4-BE49-F238E27FC236}">
              <a16:creationId xmlns:a16="http://schemas.microsoft.com/office/drawing/2014/main" id="{945C9AF6-842F-443D-B71B-9105C4D152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8" name="CuadroTexto 204">
          <a:extLst>
            <a:ext uri="{FF2B5EF4-FFF2-40B4-BE49-F238E27FC236}">
              <a16:creationId xmlns:a16="http://schemas.microsoft.com/office/drawing/2014/main" id="{1474205A-D5F6-423B-BFDD-CADCC24989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69" name="CuadroTexto 205">
          <a:extLst>
            <a:ext uri="{FF2B5EF4-FFF2-40B4-BE49-F238E27FC236}">
              <a16:creationId xmlns:a16="http://schemas.microsoft.com/office/drawing/2014/main" id="{E869438D-26D2-4E33-B8BF-2A0345E4BE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70" name="CuadroTexto 206">
          <a:extLst>
            <a:ext uri="{FF2B5EF4-FFF2-40B4-BE49-F238E27FC236}">
              <a16:creationId xmlns:a16="http://schemas.microsoft.com/office/drawing/2014/main" id="{346D7211-F751-4EE5-886D-60DE632F7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71" name="CuadroTexto 207">
          <a:extLst>
            <a:ext uri="{FF2B5EF4-FFF2-40B4-BE49-F238E27FC236}">
              <a16:creationId xmlns:a16="http://schemas.microsoft.com/office/drawing/2014/main" id="{E0D9D931-29C3-4173-ADC8-B3569DF9CF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72" name="CuadroTexto 208">
          <a:extLst>
            <a:ext uri="{FF2B5EF4-FFF2-40B4-BE49-F238E27FC236}">
              <a16:creationId xmlns:a16="http://schemas.microsoft.com/office/drawing/2014/main" id="{C15AEBD3-56B8-4311-9B60-600E886D12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73" name="CuadroTexto 210">
          <a:extLst>
            <a:ext uri="{FF2B5EF4-FFF2-40B4-BE49-F238E27FC236}">
              <a16:creationId xmlns:a16="http://schemas.microsoft.com/office/drawing/2014/main" id="{52CEAD6F-933F-4CA4-AFAD-3FF3404076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74" name="CuadroTexto 211">
          <a:extLst>
            <a:ext uri="{FF2B5EF4-FFF2-40B4-BE49-F238E27FC236}">
              <a16:creationId xmlns:a16="http://schemas.microsoft.com/office/drawing/2014/main" id="{1BB4AD4E-D837-4AA9-96DE-78C155FA964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75" name="CuadroTexto 212">
          <a:extLst>
            <a:ext uri="{FF2B5EF4-FFF2-40B4-BE49-F238E27FC236}">
              <a16:creationId xmlns:a16="http://schemas.microsoft.com/office/drawing/2014/main" id="{97E3BC57-91DC-4EFB-B910-655AF04813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076" name="CuadroTexto 213">
          <a:extLst>
            <a:ext uri="{FF2B5EF4-FFF2-40B4-BE49-F238E27FC236}">
              <a16:creationId xmlns:a16="http://schemas.microsoft.com/office/drawing/2014/main" id="{BD50D01D-3215-48B4-BC2E-50DF6C9697E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077" name="CuadroTexto 214">
          <a:extLst>
            <a:ext uri="{FF2B5EF4-FFF2-40B4-BE49-F238E27FC236}">
              <a16:creationId xmlns:a16="http://schemas.microsoft.com/office/drawing/2014/main" id="{2F396EB2-1B78-46EF-BEAC-A921BFAC775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078" name="CuadroTexto 215">
          <a:extLst>
            <a:ext uri="{FF2B5EF4-FFF2-40B4-BE49-F238E27FC236}">
              <a16:creationId xmlns:a16="http://schemas.microsoft.com/office/drawing/2014/main" id="{A9B411BB-4222-4845-A129-A707E682264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79" name="CuadroTexto 44">
          <a:extLst>
            <a:ext uri="{FF2B5EF4-FFF2-40B4-BE49-F238E27FC236}">
              <a16:creationId xmlns:a16="http://schemas.microsoft.com/office/drawing/2014/main" id="{6C29C681-2721-4032-9725-1350ADD6F6E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80" name="CuadroTexto 53">
          <a:extLst>
            <a:ext uri="{FF2B5EF4-FFF2-40B4-BE49-F238E27FC236}">
              <a16:creationId xmlns:a16="http://schemas.microsoft.com/office/drawing/2014/main" id="{1F3A8B0F-01FF-4B69-A84F-620DD7867EB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081" name="CuadroTexto 60">
          <a:extLst>
            <a:ext uri="{FF2B5EF4-FFF2-40B4-BE49-F238E27FC236}">
              <a16:creationId xmlns:a16="http://schemas.microsoft.com/office/drawing/2014/main" id="{D7AEB0CE-4388-4DED-BB4C-69186646921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82" name="CuadroTexto 64">
          <a:extLst>
            <a:ext uri="{FF2B5EF4-FFF2-40B4-BE49-F238E27FC236}">
              <a16:creationId xmlns:a16="http://schemas.microsoft.com/office/drawing/2014/main" id="{71BA9AA7-0971-4DE5-9229-11306233569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83" name="CuadroTexto 71">
          <a:extLst>
            <a:ext uri="{FF2B5EF4-FFF2-40B4-BE49-F238E27FC236}">
              <a16:creationId xmlns:a16="http://schemas.microsoft.com/office/drawing/2014/main" id="{2C59B454-9807-4238-8307-3940BFF709B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084" name="CuadroTexto 78">
          <a:extLst>
            <a:ext uri="{FF2B5EF4-FFF2-40B4-BE49-F238E27FC236}">
              <a16:creationId xmlns:a16="http://schemas.microsoft.com/office/drawing/2014/main" id="{39E04D8A-83DC-4009-BB63-29D7AF89E43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85" name="CuadroTexto 176">
          <a:extLst>
            <a:ext uri="{FF2B5EF4-FFF2-40B4-BE49-F238E27FC236}">
              <a16:creationId xmlns:a16="http://schemas.microsoft.com/office/drawing/2014/main" id="{78FE51A6-8751-47F3-96A0-007C025F654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86" name="CuadroTexto 177">
          <a:extLst>
            <a:ext uri="{FF2B5EF4-FFF2-40B4-BE49-F238E27FC236}">
              <a16:creationId xmlns:a16="http://schemas.microsoft.com/office/drawing/2014/main" id="{B38B0DEA-34F3-4BB1-A886-FE67129BF5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87" name="CuadroTexto 178">
          <a:extLst>
            <a:ext uri="{FF2B5EF4-FFF2-40B4-BE49-F238E27FC236}">
              <a16:creationId xmlns:a16="http://schemas.microsoft.com/office/drawing/2014/main" id="{73A527F8-38F7-42CD-9A0C-A815A54D26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88" name="CuadroTexto 181">
          <a:extLst>
            <a:ext uri="{FF2B5EF4-FFF2-40B4-BE49-F238E27FC236}">
              <a16:creationId xmlns:a16="http://schemas.microsoft.com/office/drawing/2014/main" id="{9299704A-09C5-44E2-9E54-1F6B47E006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89" name="CuadroTexto 182">
          <a:extLst>
            <a:ext uri="{FF2B5EF4-FFF2-40B4-BE49-F238E27FC236}">
              <a16:creationId xmlns:a16="http://schemas.microsoft.com/office/drawing/2014/main" id="{A5C1A615-4480-4827-9B08-A6DE6BBA0C9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0" name="CuadroTexto 183">
          <a:extLst>
            <a:ext uri="{FF2B5EF4-FFF2-40B4-BE49-F238E27FC236}">
              <a16:creationId xmlns:a16="http://schemas.microsoft.com/office/drawing/2014/main" id="{F25267F6-3ECB-4986-B1F6-8B8810A7D0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1" name="CuadroTexto 185">
          <a:extLst>
            <a:ext uri="{FF2B5EF4-FFF2-40B4-BE49-F238E27FC236}">
              <a16:creationId xmlns:a16="http://schemas.microsoft.com/office/drawing/2014/main" id="{F4D3D652-002B-48C0-AC07-0930237A83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2" name="CuadroTexto 186">
          <a:extLst>
            <a:ext uri="{FF2B5EF4-FFF2-40B4-BE49-F238E27FC236}">
              <a16:creationId xmlns:a16="http://schemas.microsoft.com/office/drawing/2014/main" id="{0C8DBABF-C9EC-42EF-B464-4D349222F3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3" name="CuadroTexto 187">
          <a:extLst>
            <a:ext uri="{FF2B5EF4-FFF2-40B4-BE49-F238E27FC236}">
              <a16:creationId xmlns:a16="http://schemas.microsoft.com/office/drawing/2014/main" id="{4759B9FC-7CC4-452D-BBC7-D7D01AF0A9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4" name="CuadroTexto 188">
          <a:extLst>
            <a:ext uri="{FF2B5EF4-FFF2-40B4-BE49-F238E27FC236}">
              <a16:creationId xmlns:a16="http://schemas.microsoft.com/office/drawing/2014/main" id="{F3493A5F-6E56-445D-B4AB-E1AF1060C3E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5" name="CuadroTexto 189">
          <a:extLst>
            <a:ext uri="{FF2B5EF4-FFF2-40B4-BE49-F238E27FC236}">
              <a16:creationId xmlns:a16="http://schemas.microsoft.com/office/drawing/2014/main" id="{29B3F85F-2A8A-4D05-8174-FAA8472345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6" name="CuadroTexto 190">
          <a:extLst>
            <a:ext uri="{FF2B5EF4-FFF2-40B4-BE49-F238E27FC236}">
              <a16:creationId xmlns:a16="http://schemas.microsoft.com/office/drawing/2014/main" id="{309F0CF1-71BF-40F1-AC59-123326634A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7" name="CuadroTexto 192">
          <a:extLst>
            <a:ext uri="{FF2B5EF4-FFF2-40B4-BE49-F238E27FC236}">
              <a16:creationId xmlns:a16="http://schemas.microsoft.com/office/drawing/2014/main" id="{1726B5C3-5EC0-4ACA-A126-F5346697FF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8" name="CuadroTexto 193">
          <a:extLst>
            <a:ext uri="{FF2B5EF4-FFF2-40B4-BE49-F238E27FC236}">
              <a16:creationId xmlns:a16="http://schemas.microsoft.com/office/drawing/2014/main" id="{710B2339-ECC5-4E6B-A12A-A63281FA85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099" name="CuadroTexto 194">
          <a:extLst>
            <a:ext uri="{FF2B5EF4-FFF2-40B4-BE49-F238E27FC236}">
              <a16:creationId xmlns:a16="http://schemas.microsoft.com/office/drawing/2014/main" id="{0730BDDD-E829-471D-8F08-A836971E81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0" name="CuadroTexto 196">
          <a:extLst>
            <a:ext uri="{FF2B5EF4-FFF2-40B4-BE49-F238E27FC236}">
              <a16:creationId xmlns:a16="http://schemas.microsoft.com/office/drawing/2014/main" id="{66C15D14-5CE8-486D-9BEF-0A9EBD040E8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1" name="CuadroTexto 197">
          <a:extLst>
            <a:ext uri="{FF2B5EF4-FFF2-40B4-BE49-F238E27FC236}">
              <a16:creationId xmlns:a16="http://schemas.microsoft.com/office/drawing/2014/main" id="{361053E3-5984-4042-8843-F86CE0452F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2" name="CuadroTexto 198">
          <a:extLst>
            <a:ext uri="{FF2B5EF4-FFF2-40B4-BE49-F238E27FC236}">
              <a16:creationId xmlns:a16="http://schemas.microsoft.com/office/drawing/2014/main" id="{FADFC162-DB92-4554-A003-80B496F4F2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3" name="CuadroTexto 199">
          <a:extLst>
            <a:ext uri="{FF2B5EF4-FFF2-40B4-BE49-F238E27FC236}">
              <a16:creationId xmlns:a16="http://schemas.microsoft.com/office/drawing/2014/main" id="{DABC4692-0355-4C11-B1EA-7A19FB0E51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4" name="CuadroTexto 200">
          <a:extLst>
            <a:ext uri="{FF2B5EF4-FFF2-40B4-BE49-F238E27FC236}">
              <a16:creationId xmlns:a16="http://schemas.microsoft.com/office/drawing/2014/main" id="{7E04E1B0-348D-4B8D-8C08-293604A58AA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5" name="CuadroTexto 201">
          <a:extLst>
            <a:ext uri="{FF2B5EF4-FFF2-40B4-BE49-F238E27FC236}">
              <a16:creationId xmlns:a16="http://schemas.microsoft.com/office/drawing/2014/main" id="{8BB6B0E1-5159-44DA-A071-6057D86D64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6" name="CuadroTexto 203">
          <a:extLst>
            <a:ext uri="{FF2B5EF4-FFF2-40B4-BE49-F238E27FC236}">
              <a16:creationId xmlns:a16="http://schemas.microsoft.com/office/drawing/2014/main" id="{6B84BF88-2176-4693-B7EF-65A9D97784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7" name="CuadroTexto 204">
          <a:extLst>
            <a:ext uri="{FF2B5EF4-FFF2-40B4-BE49-F238E27FC236}">
              <a16:creationId xmlns:a16="http://schemas.microsoft.com/office/drawing/2014/main" id="{78AC5E57-D515-4A02-87D6-4D968531F7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8" name="CuadroTexto 205">
          <a:extLst>
            <a:ext uri="{FF2B5EF4-FFF2-40B4-BE49-F238E27FC236}">
              <a16:creationId xmlns:a16="http://schemas.microsoft.com/office/drawing/2014/main" id="{F427F9A2-3136-48D7-B22A-81A7029008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09" name="CuadroTexto 206">
          <a:extLst>
            <a:ext uri="{FF2B5EF4-FFF2-40B4-BE49-F238E27FC236}">
              <a16:creationId xmlns:a16="http://schemas.microsoft.com/office/drawing/2014/main" id="{A6A827C0-5765-4C25-9344-84463E65BF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10" name="CuadroTexto 207">
          <a:extLst>
            <a:ext uri="{FF2B5EF4-FFF2-40B4-BE49-F238E27FC236}">
              <a16:creationId xmlns:a16="http://schemas.microsoft.com/office/drawing/2014/main" id="{30C2AD13-BD7F-48AC-AAAD-067397681A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11" name="CuadroTexto 208">
          <a:extLst>
            <a:ext uri="{FF2B5EF4-FFF2-40B4-BE49-F238E27FC236}">
              <a16:creationId xmlns:a16="http://schemas.microsoft.com/office/drawing/2014/main" id="{CEC075A9-AFD0-4BB6-AA1D-D7E60E602E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12" name="CuadroTexto 210">
          <a:extLst>
            <a:ext uri="{FF2B5EF4-FFF2-40B4-BE49-F238E27FC236}">
              <a16:creationId xmlns:a16="http://schemas.microsoft.com/office/drawing/2014/main" id="{3C325776-F785-43C5-B6E2-EFC143BE00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13" name="CuadroTexto 211">
          <a:extLst>
            <a:ext uri="{FF2B5EF4-FFF2-40B4-BE49-F238E27FC236}">
              <a16:creationId xmlns:a16="http://schemas.microsoft.com/office/drawing/2014/main" id="{C0EC13C8-0BAB-40F3-9581-EB91B8A52F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14" name="CuadroTexto 212">
          <a:extLst>
            <a:ext uri="{FF2B5EF4-FFF2-40B4-BE49-F238E27FC236}">
              <a16:creationId xmlns:a16="http://schemas.microsoft.com/office/drawing/2014/main" id="{407B6457-BFB7-4BE6-83CA-506E4E2550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15" name="CuadroTexto 213">
          <a:extLst>
            <a:ext uri="{FF2B5EF4-FFF2-40B4-BE49-F238E27FC236}">
              <a16:creationId xmlns:a16="http://schemas.microsoft.com/office/drawing/2014/main" id="{50DA99EE-2E47-4C55-A88D-E2D55C0E383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16" name="CuadroTexto 214">
          <a:extLst>
            <a:ext uri="{FF2B5EF4-FFF2-40B4-BE49-F238E27FC236}">
              <a16:creationId xmlns:a16="http://schemas.microsoft.com/office/drawing/2014/main" id="{BD8984D5-DA18-424F-B750-71E98FBBE10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17" name="CuadroTexto 215">
          <a:extLst>
            <a:ext uri="{FF2B5EF4-FFF2-40B4-BE49-F238E27FC236}">
              <a16:creationId xmlns:a16="http://schemas.microsoft.com/office/drawing/2014/main" id="{A92E9B96-ADD6-4A3C-A97F-1A8AB5C30B5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18" name="CuadroTexto 44">
          <a:extLst>
            <a:ext uri="{FF2B5EF4-FFF2-40B4-BE49-F238E27FC236}">
              <a16:creationId xmlns:a16="http://schemas.microsoft.com/office/drawing/2014/main" id="{2B773CA8-0136-4CE7-8855-DAC8E949FC0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19" name="CuadroTexto 53">
          <a:extLst>
            <a:ext uri="{FF2B5EF4-FFF2-40B4-BE49-F238E27FC236}">
              <a16:creationId xmlns:a16="http://schemas.microsoft.com/office/drawing/2014/main" id="{CC57BF34-0A71-47F7-B28D-8052888386F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20" name="CuadroTexto 60">
          <a:extLst>
            <a:ext uri="{FF2B5EF4-FFF2-40B4-BE49-F238E27FC236}">
              <a16:creationId xmlns:a16="http://schemas.microsoft.com/office/drawing/2014/main" id="{438C220B-6059-4E54-AF01-5589A9CDB8A5}"/>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121" name="CuadroTexto 64">
          <a:extLst>
            <a:ext uri="{FF2B5EF4-FFF2-40B4-BE49-F238E27FC236}">
              <a16:creationId xmlns:a16="http://schemas.microsoft.com/office/drawing/2014/main" id="{DFF1C7DC-0E67-4381-9045-8457C8F9F20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122" name="CuadroTexto 71">
          <a:extLst>
            <a:ext uri="{FF2B5EF4-FFF2-40B4-BE49-F238E27FC236}">
              <a16:creationId xmlns:a16="http://schemas.microsoft.com/office/drawing/2014/main" id="{A3CA8615-EE1C-4145-90D6-1D636E4236C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123" name="CuadroTexto 78">
          <a:extLst>
            <a:ext uri="{FF2B5EF4-FFF2-40B4-BE49-F238E27FC236}">
              <a16:creationId xmlns:a16="http://schemas.microsoft.com/office/drawing/2014/main" id="{565D0FE6-5518-4E7E-B36B-C39FEAD2A27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24" name="CuadroTexto 176">
          <a:extLst>
            <a:ext uri="{FF2B5EF4-FFF2-40B4-BE49-F238E27FC236}">
              <a16:creationId xmlns:a16="http://schemas.microsoft.com/office/drawing/2014/main" id="{CFFB7FB1-BE8A-4DD2-9ACC-1B646A0AA69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25" name="CuadroTexto 177">
          <a:extLst>
            <a:ext uri="{FF2B5EF4-FFF2-40B4-BE49-F238E27FC236}">
              <a16:creationId xmlns:a16="http://schemas.microsoft.com/office/drawing/2014/main" id="{19CBB025-3AF2-4843-BD0F-EE7A5D3680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26" name="CuadroTexto 178">
          <a:extLst>
            <a:ext uri="{FF2B5EF4-FFF2-40B4-BE49-F238E27FC236}">
              <a16:creationId xmlns:a16="http://schemas.microsoft.com/office/drawing/2014/main" id="{6EC0E1DD-2443-4F07-909A-0F45E564A5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27" name="CuadroTexto 181">
          <a:extLst>
            <a:ext uri="{FF2B5EF4-FFF2-40B4-BE49-F238E27FC236}">
              <a16:creationId xmlns:a16="http://schemas.microsoft.com/office/drawing/2014/main" id="{00DE9140-27ED-41C9-8561-4A2D8F3EBC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28" name="CuadroTexto 182">
          <a:extLst>
            <a:ext uri="{FF2B5EF4-FFF2-40B4-BE49-F238E27FC236}">
              <a16:creationId xmlns:a16="http://schemas.microsoft.com/office/drawing/2014/main" id="{EADAD0D8-54B1-46EB-B3ED-5419AF1270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29" name="CuadroTexto 183">
          <a:extLst>
            <a:ext uri="{FF2B5EF4-FFF2-40B4-BE49-F238E27FC236}">
              <a16:creationId xmlns:a16="http://schemas.microsoft.com/office/drawing/2014/main" id="{4F2BC5DF-E9B1-4ABA-A7D5-CB873553E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0" name="CuadroTexto 185">
          <a:extLst>
            <a:ext uri="{FF2B5EF4-FFF2-40B4-BE49-F238E27FC236}">
              <a16:creationId xmlns:a16="http://schemas.microsoft.com/office/drawing/2014/main" id="{5B5DA850-EE1B-4BAB-A969-BBDCDC0C50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1" name="CuadroTexto 186">
          <a:extLst>
            <a:ext uri="{FF2B5EF4-FFF2-40B4-BE49-F238E27FC236}">
              <a16:creationId xmlns:a16="http://schemas.microsoft.com/office/drawing/2014/main" id="{81EEFDB2-04E8-4CC7-9681-248F2785CB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2" name="CuadroTexto 187">
          <a:extLst>
            <a:ext uri="{FF2B5EF4-FFF2-40B4-BE49-F238E27FC236}">
              <a16:creationId xmlns:a16="http://schemas.microsoft.com/office/drawing/2014/main" id="{558047BD-A20F-455F-A11B-3A7E76BAC4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3" name="CuadroTexto 188">
          <a:extLst>
            <a:ext uri="{FF2B5EF4-FFF2-40B4-BE49-F238E27FC236}">
              <a16:creationId xmlns:a16="http://schemas.microsoft.com/office/drawing/2014/main" id="{8C8BB421-58ED-4777-A3DE-E32C4AD131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4" name="CuadroTexto 189">
          <a:extLst>
            <a:ext uri="{FF2B5EF4-FFF2-40B4-BE49-F238E27FC236}">
              <a16:creationId xmlns:a16="http://schemas.microsoft.com/office/drawing/2014/main" id="{5F381B25-F531-489F-B3F8-1A9C2F1931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5" name="CuadroTexto 190">
          <a:extLst>
            <a:ext uri="{FF2B5EF4-FFF2-40B4-BE49-F238E27FC236}">
              <a16:creationId xmlns:a16="http://schemas.microsoft.com/office/drawing/2014/main" id="{9D1F1161-14DC-4DE0-AE58-E51547A239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6" name="CuadroTexto 192">
          <a:extLst>
            <a:ext uri="{FF2B5EF4-FFF2-40B4-BE49-F238E27FC236}">
              <a16:creationId xmlns:a16="http://schemas.microsoft.com/office/drawing/2014/main" id="{119323E5-43EC-454A-A84B-B289328697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7" name="CuadroTexto 193">
          <a:extLst>
            <a:ext uri="{FF2B5EF4-FFF2-40B4-BE49-F238E27FC236}">
              <a16:creationId xmlns:a16="http://schemas.microsoft.com/office/drawing/2014/main" id="{1D1C4C7A-A89C-45F9-8D9F-5640B1EFCA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8" name="CuadroTexto 194">
          <a:extLst>
            <a:ext uri="{FF2B5EF4-FFF2-40B4-BE49-F238E27FC236}">
              <a16:creationId xmlns:a16="http://schemas.microsoft.com/office/drawing/2014/main" id="{6ED5137C-3643-4083-A958-93F25D87B5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39" name="CuadroTexto 196">
          <a:extLst>
            <a:ext uri="{FF2B5EF4-FFF2-40B4-BE49-F238E27FC236}">
              <a16:creationId xmlns:a16="http://schemas.microsoft.com/office/drawing/2014/main" id="{FC2F98EA-892E-40FE-BF8B-F88EA3E694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0" name="CuadroTexto 197">
          <a:extLst>
            <a:ext uri="{FF2B5EF4-FFF2-40B4-BE49-F238E27FC236}">
              <a16:creationId xmlns:a16="http://schemas.microsoft.com/office/drawing/2014/main" id="{8853BAAB-94BD-4E8A-8918-DC55C90BE9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1" name="CuadroTexto 198">
          <a:extLst>
            <a:ext uri="{FF2B5EF4-FFF2-40B4-BE49-F238E27FC236}">
              <a16:creationId xmlns:a16="http://schemas.microsoft.com/office/drawing/2014/main" id="{5AEB7367-8032-4A7F-86D5-BB99C289FA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2" name="CuadroTexto 199">
          <a:extLst>
            <a:ext uri="{FF2B5EF4-FFF2-40B4-BE49-F238E27FC236}">
              <a16:creationId xmlns:a16="http://schemas.microsoft.com/office/drawing/2014/main" id="{1AC8A775-2431-4D67-AE77-AF37D7BC194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3" name="CuadroTexto 200">
          <a:extLst>
            <a:ext uri="{FF2B5EF4-FFF2-40B4-BE49-F238E27FC236}">
              <a16:creationId xmlns:a16="http://schemas.microsoft.com/office/drawing/2014/main" id="{1149BA1C-AC2D-4C96-9699-30A716E36B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4" name="CuadroTexto 201">
          <a:extLst>
            <a:ext uri="{FF2B5EF4-FFF2-40B4-BE49-F238E27FC236}">
              <a16:creationId xmlns:a16="http://schemas.microsoft.com/office/drawing/2014/main" id="{8EE16F00-CD64-44CF-84BD-1F4E0B5241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5" name="CuadroTexto 203">
          <a:extLst>
            <a:ext uri="{FF2B5EF4-FFF2-40B4-BE49-F238E27FC236}">
              <a16:creationId xmlns:a16="http://schemas.microsoft.com/office/drawing/2014/main" id="{31EDAB8C-D4E7-4B0D-8495-7A2DBFFE31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6" name="CuadroTexto 204">
          <a:extLst>
            <a:ext uri="{FF2B5EF4-FFF2-40B4-BE49-F238E27FC236}">
              <a16:creationId xmlns:a16="http://schemas.microsoft.com/office/drawing/2014/main" id="{1D448A67-4F17-4438-867C-D5C1B2D69C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7" name="CuadroTexto 205">
          <a:extLst>
            <a:ext uri="{FF2B5EF4-FFF2-40B4-BE49-F238E27FC236}">
              <a16:creationId xmlns:a16="http://schemas.microsoft.com/office/drawing/2014/main" id="{76EE1B61-58B1-4041-99BF-6CCD4BDBC6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8" name="CuadroTexto 206">
          <a:extLst>
            <a:ext uri="{FF2B5EF4-FFF2-40B4-BE49-F238E27FC236}">
              <a16:creationId xmlns:a16="http://schemas.microsoft.com/office/drawing/2014/main" id="{0B77AF78-C6DE-4082-B7E6-7F3BB1586FD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49" name="CuadroTexto 207">
          <a:extLst>
            <a:ext uri="{FF2B5EF4-FFF2-40B4-BE49-F238E27FC236}">
              <a16:creationId xmlns:a16="http://schemas.microsoft.com/office/drawing/2014/main" id="{F8CDEC91-F0CE-4E42-915E-F5898CDF41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50" name="CuadroTexto 208">
          <a:extLst>
            <a:ext uri="{FF2B5EF4-FFF2-40B4-BE49-F238E27FC236}">
              <a16:creationId xmlns:a16="http://schemas.microsoft.com/office/drawing/2014/main" id="{8303F4E7-B72F-400C-8A43-102402D9232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51" name="CuadroTexto 210">
          <a:extLst>
            <a:ext uri="{FF2B5EF4-FFF2-40B4-BE49-F238E27FC236}">
              <a16:creationId xmlns:a16="http://schemas.microsoft.com/office/drawing/2014/main" id="{E417C310-950E-49A6-B267-2356123DFE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52" name="CuadroTexto 211">
          <a:extLst>
            <a:ext uri="{FF2B5EF4-FFF2-40B4-BE49-F238E27FC236}">
              <a16:creationId xmlns:a16="http://schemas.microsoft.com/office/drawing/2014/main" id="{C9F9BAAB-2AB4-4AD9-93B5-D7B4016A356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53" name="CuadroTexto 212">
          <a:extLst>
            <a:ext uri="{FF2B5EF4-FFF2-40B4-BE49-F238E27FC236}">
              <a16:creationId xmlns:a16="http://schemas.microsoft.com/office/drawing/2014/main" id="{B92CED8F-F7D1-4582-90B9-31404A3ED5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54" name="CuadroTexto 213">
          <a:extLst>
            <a:ext uri="{FF2B5EF4-FFF2-40B4-BE49-F238E27FC236}">
              <a16:creationId xmlns:a16="http://schemas.microsoft.com/office/drawing/2014/main" id="{1F9E46E6-816A-4111-8CB8-2AE2098736F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55" name="CuadroTexto 214">
          <a:extLst>
            <a:ext uri="{FF2B5EF4-FFF2-40B4-BE49-F238E27FC236}">
              <a16:creationId xmlns:a16="http://schemas.microsoft.com/office/drawing/2014/main" id="{CF85A8A0-AB4E-4CBE-BDF9-9A1A8E7AABF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56" name="CuadroTexto 215">
          <a:extLst>
            <a:ext uri="{FF2B5EF4-FFF2-40B4-BE49-F238E27FC236}">
              <a16:creationId xmlns:a16="http://schemas.microsoft.com/office/drawing/2014/main" id="{69A75065-63B8-4D72-A359-961A89F188E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57" name="CuadroTexto 44">
          <a:extLst>
            <a:ext uri="{FF2B5EF4-FFF2-40B4-BE49-F238E27FC236}">
              <a16:creationId xmlns:a16="http://schemas.microsoft.com/office/drawing/2014/main" id="{D2110C3F-8B62-471E-8643-936787C06FD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58" name="CuadroTexto 53">
          <a:extLst>
            <a:ext uri="{FF2B5EF4-FFF2-40B4-BE49-F238E27FC236}">
              <a16:creationId xmlns:a16="http://schemas.microsoft.com/office/drawing/2014/main" id="{1753CAAA-0AD8-4979-A3B7-42FA1E92B61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59" name="CuadroTexto 60">
          <a:extLst>
            <a:ext uri="{FF2B5EF4-FFF2-40B4-BE49-F238E27FC236}">
              <a16:creationId xmlns:a16="http://schemas.microsoft.com/office/drawing/2014/main" id="{7D85769C-28FA-4AC5-AE16-7A78D4542A2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160" name="CuadroTexto 64">
          <a:extLst>
            <a:ext uri="{FF2B5EF4-FFF2-40B4-BE49-F238E27FC236}">
              <a16:creationId xmlns:a16="http://schemas.microsoft.com/office/drawing/2014/main" id="{CFB07405-C744-44A1-9A00-45D39AC5CEF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161" name="CuadroTexto 71">
          <a:extLst>
            <a:ext uri="{FF2B5EF4-FFF2-40B4-BE49-F238E27FC236}">
              <a16:creationId xmlns:a16="http://schemas.microsoft.com/office/drawing/2014/main" id="{C8B89BF2-10FE-495C-B2CD-4A2C13C9E09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162" name="CuadroTexto 78">
          <a:extLst>
            <a:ext uri="{FF2B5EF4-FFF2-40B4-BE49-F238E27FC236}">
              <a16:creationId xmlns:a16="http://schemas.microsoft.com/office/drawing/2014/main" id="{13F2F43F-B0CA-4E2D-AF8A-10F0C3F6E78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63" name="CuadroTexto 176">
          <a:extLst>
            <a:ext uri="{FF2B5EF4-FFF2-40B4-BE49-F238E27FC236}">
              <a16:creationId xmlns:a16="http://schemas.microsoft.com/office/drawing/2014/main" id="{422A99AA-5EC1-427F-92E9-EC0851FBCB9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64" name="CuadroTexto 177">
          <a:extLst>
            <a:ext uri="{FF2B5EF4-FFF2-40B4-BE49-F238E27FC236}">
              <a16:creationId xmlns:a16="http://schemas.microsoft.com/office/drawing/2014/main" id="{1F2E8FAE-6C3C-4C22-9541-5DAB3D5433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65" name="CuadroTexto 178">
          <a:extLst>
            <a:ext uri="{FF2B5EF4-FFF2-40B4-BE49-F238E27FC236}">
              <a16:creationId xmlns:a16="http://schemas.microsoft.com/office/drawing/2014/main" id="{E66B6CC3-0872-441C-82F0-E438FBED0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66" name="CuadroTexto 181">
          <a:extLst>
            <a:ext uri="{FF2B5EF4-FFF2-40B4-BE49-F238E27FC236}">
              <a16:creationId xmlns:a16="http://schemas.microsoft.com/office/drawing/2014/main" id="{0C4067B9-95B3-497E-BB34-752DAA0B12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67" name="CuadroTexto 182">
          <a:extLst>
            <a:ext uri="{FF2B5EF4-FFF2-40B4-BE49-F238E27FC236}">
              <a16:creationId xmlns:a16="http://schemas.microsoft.com/office/drawing/2014/main" id="{C3C8A110-C89D-412D-91E8-54F61C8D73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68" name="CuadroTexto 183">
          <a:extLst>
            <a:ext uri="{FF2B5EF4-FFF2-40B4-BE49-F238E27FC236}">
              <a16:creationId xmlns:a16="http://schemas.microsoft.com/office/drawing/2014/main" id="{6BB12F82-8139-4CBD-9157-382E0C6978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69" name="CuadroTexto 185">
          <a:extLst>
            <a:ext uri="{FF2B5EF4-FFF2-40B4-BE49-F238E27FC236}">
              <a16:creationId xmlns:a16="http://schemas.microsoft.com/office/drawing/2014/main" id="{C4D006DC-0492-464A-BAD9-84E0B5D509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0" name="CuadroTexto 186">
          <a:extLst>
            <a:ext uri="{FF2B5EF4-FFF2-40B4-BE49-F238E27FC236}">
              <a16:creationId xmlns:a16="http://schemas.microsoft.com/office/drawing/2014/main" id="{03154CE6-1392-4773-9AEE-D210938842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1" name="CuadroTexto 187">
          <a:extLst>
            <a:ext uri="{FF2B5EF4-FFF2-40B4-BE49-F238E27FC236}">
              <a16:creationId xmlns:a16="http://schemas.microsoft.com/office/drawing/2014/main" id="{032BD46D-08E4-48F2-B526-E60A73DCA0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2" name="CuadroTexto 188">
          <a:extLst>
            <a:ext uri="{FF2B5EF4-FFF2-40B4-BE49-F238E27FC236}">
              <a16:creationId xmlns:a16="http://schemas.microsoft.com/office/drawing/2014/main" id="{11547A5A-6285-4683-9799-A61DFA080A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3" name="CuadroTexto 189">
          <a:extLst>
            <a:ext uri="{FF2B5EF4-FFF2-40B4-BE49-F238E27FC236}">
              <a16:creationId xmlns:a16="http://schemas.microsoft.com/office/drawing/2014/main" id="{07B7E33B-BC41-460A-8AF2-8289EF5428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4" name="CuadroTexto 190">
          <a:extLst>
            <a:ext uri="{FF2B5EF4-FFF2-40B4-BE49-F238E27FC236}">
              <a16:creationId xmlns:a16="http://schemas.microsoft.com/office/drawing/2014/main" id="{B05ABB5D-5D6C-4836-B3B2-2E3CD59CDD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5" name="CuadroTexto 192">
          <a:extLst>
            <a:ext uri="{FF2B5EF4-FFF2-40B4-BE49-F238E27FC236}">
              <a16:creationId xmlns:a16="http://schemas.microsoft.com/office/drawing/2014/main" id="{112D4E7F-5D61-4282-9283-9B72127D88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6" name="CuadroTexto 193">
          <a:extLst>
            <a:ext uri="{FF2B5EF4-FFF2-40B4-BE49-F238E27FC236}">
              <a16:creationId xmlns:a16="http://schemas.microsoft.com/office/drawing/2014/main" id="{A94B1F92-CBB2-4B8D-AD1F-741B3813F9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7" name="CuadroTexto 194">
          <a:extLst>
            <a:ext uri="{FF2B5EF4-FFF2-40B4-BE49-F238E27FC236}">
              <a16:creationId xmlns:a16="http://schemas.microsoft.com/office/drawing/2014/main" id="{643105E9-202C-439D-8BDE-0D27E213A5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8" name="CuadroTexto 196">
          <a:extLst>
            <a:ext uri="{FF2B5EF4-FFF2-40B4-BE49-F238E27FC236}">
              <a16:creationId xmlns:a16="http://schemas.microsoft.com/office/drawing/2014/main" id="{ECA238DD-9791-421C-8916-20F287B886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79" name="CuadroTexto 197">
          <a:extLst>
            <a:ext uri="{FF2B5EF4-FFF2-40B4-BE49-F238E27FC236}">
              <a16:creationId xmlns:a16="http://schemas.microsoft.com/office/drawing/2014/main" id="{5EDD3608-E0FE-4750-BEF5-E42A560405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0" name="CuadroTexto 198">
          <a:extLst>
            <a:ext uri="{FF2B5EF4-FFF2-40B4-BE49-F238E27FC236}">
              <a16:creationId xmlns:a16="http://schemas.microsoft.com/office/drawing/2014/main" id="{8043C3C8-2772-450E-AE34-7E45F8EA68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1" name="CuadroTexto 199">
          <a:extLst>
            <a:ext uri="{FF2B5EF4-FFF2-40B4-BE49-F238E27FC236}">
              <a16:creationId xmlns:a16="http://schemas.microsoft.com/office/drawing/2014/main" id="{0F45A863-888C-4A8F-8723-6262B39661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2" name="CuadroTexto 200">
          <a:extLst>
            <a:ext uri="{FF2B5EF4-FFF2-40B4-BE49-F238E27FC236}">
              <a16:creationId xmlns:a16="http://schemas.microsoft.com/office/drawing/2014/main" id="{8F59D416-BD23-41F9-92BD-D232411B44A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3" name="CuadroTexto 201">
          <a:extLst>
            <a:ext uri="{FF2B5EF4-FFF2-40B4-BE49-F238E27FC236}">
              <a16:creationId xmlns:a16="http://schemas.microsoft.com/office/drawing/2014/main" id="{E6C1BCB9-E236-407A-809E-541FCA8026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4" name="CuadroTexto 203">
          <a:extLst>
            <a:ext uri="{FF2B5EF4-FFF2-40B4-BE49-F238E27FC236}">
              <a16:creationId xmlns:a16="http://schemas.microsoft.com/office/drawing/2014/main" id="{C54EF497-64B5-4752-A275-759FAEA3A5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5" name="CuadroTexto 204">
          <a:extLst>
            <a:ext uri="{FF2B5EF4-FFF2-40B4-BE49-F238E27FC236}">
              <a16:creationId xmlns:a16="http://schemas.microsoft.com/office/drawing/2014/main" id="{01C68B74-C5E6-436A-9AF6-45FE260729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6" name="CuadroTexto 205">
          <a:extLst>
            <a:ext uri="{FF2B5EF4-FFF2-40B4-BE49-F238E27FC236}">
              <a16:creationId xmlns:a16="http://schemas.microsoft.com/office/drawing/2014/main" id="{12C05F2A-ACBC-4D99-870F-B2A9478CE1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7" name="CuadroTexto 206">
          <a:extLst>
            <a:ext uri="{FF2B5EF4-FFF2-40B4-BE49-F238E27FC236}">
              <a16:creationId xmlns:a16="http://schemas.microsoft.com/office/drawing/2014/main" id="{39003087-C0BE-402F-9758-F3A3A676EE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8" name="CuadroTexto 207">
          <a:extLst>
            <a:ext uri="{FF2B5EF4-FFF2-40B4-BE49-F238E27FC236}">
              <a16:creationId xmlns:a16="http://schemas.microsoft.com/office/drawing/2014/main" id="{1E1C2893-9A1E-4D0E-A8D1-1512F4EC07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89" name="CuadroTexto 208">
          <a:extLst>
            <a:ext uri="{FF2B5EF4-FFF2-40B4-BE49-F238E27FC236}">
              <a16:creationId xmlns:a16="http://schemas.microsoft.com/office/drawing/2014/main" id="{E9EEF6AD-61DD-4C0C-8190-2236F788A8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90" name="CuadroTexto 210">
          <a:extLst>
            <a:ext uri="{FF2B5EF4-FFF2-40B4-BE49-F238E27FC236}">
              <a16:creationId xmlns:a16="http://schemas.microsoft.com/office/drawing/2014/main" id="{8691A903-B951-4756-810D-8FC620736C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91" name="CuadroTexto 211">
          <a:extLst>
            <a:ext uri="{FF2B5EF4-FFF2-40B4-BE49-F238E27FC236}">
              <a16:creationId xmlns:a16="http://schemas.microsoft.com/office/drawing/2014/main" id="{C6EB970B-D881-4E05-8B5F-D7540946D2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192" name="CuadroTexto 212">
          <a:extLst>
            <a:ext uri="{FF2B5EF4-FFF2-40B4-BE49-F238E27FC236}">
              <a16:creationId xmlns:a16="http://schemas.microsoft.com/office/drawing/2014/main" id="{8BFBB530-A8A9-4017-AF99-A968A78111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93" name="CuadroTexto 213">
          <a:extLst>
            <a:ext uri="{FF2B5EF4-FFF2-40B4-BE49-F238E27FC236}">
              <a16:creationId xmlns:a16="http://schemas.microsoft.com/office/drawing/2014/main" id="{DC063371-7072-4C5F-8D0D-0D4BFE8EFB5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94" name="CuadroTexto 214">
          <a:extLst>
            <a:ext uri="{FF2B5EF4-FFF2-40B4-BE49-F238E27FC236}">
              <a16:creationId xmlns:a16="http://schemas.microsoft.com/office/drawing/2014/main" id="{EAAB3F4D-FD79-40BD-AD9E-9E80D02B2FC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195" name="CuadroTexto 215">
          <a:extLst>
            <a:ext uri="{FF2B5EF4-FFF2-40B4-BE49-F238E27FC236}">
              <a16:creationId xmlns:a16="http://schemas.microsoft.com/office/drawing/2014/main" id="{34C12F85-AFD3-435A-A2F0-DB89D188145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96" name="CuadroTexto 44">
          <a:extLst>
            <a:ext uri="{FF2B5EF4-FFF2-40B4-BE49-F238E27FC236}">
              <a16:creationId xmlns:a16="http://schemas.microsoft.com/office/drawing/2014/main" id="{4179367C-9540-4BAE-89AE-F04E860705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97" name="CuadroTexto 53">
          <a:extLst>
            <a:ext uri="{FF2B5EF4-FFF2-40B4-BE49-F238E27FC236}">
              <a16:creationId xmlns:a16="http://schemas.microsoft.com/office/drawing/2014/main" id="{133C0A59-8DB8-4498-946C-1C5B5257E10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198" name="CuadroTexto 60">
          <a:extLst>
            <a:ext uri="{FF2B5EF4-FFF2-40B4-BE49-F238E27FC236}">
              <a16:creationId xmlns:a16="http://schemas.microsoft.com/office/drawing/2014/main" id="{BB891588-DDF2-41FB-A69F-450233917E8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199" name="CuadroTexto 64">
          <a:extLst>
            <a:ext uri="{FF2B5EF4-FFF2-40B4-BE49-F238E27FC236}">
              <a16:creationId xmlns:a16="http://schemas.microsoft.com/office/drawing/2014/main" id="{DF8C7732-43EE-47DE-96A9-DCD0C2CFAD6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200" name="CuadroTexto 71">
          <a:extLst>
            <a:ext uri="{FF2B5EF4-FFF2-40B4-BE49-F238E27FC236}">
              <a16:creationId xmlns:a16="http://schemas.microsoft.com/office/drawing/2014/main" id="{548C9A04-3867-4B90-B979-322CFBC0A05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201" name="CuadroTexto 78">
          <a:extLst>
            <a:ext uri="{FF2B5EF4-FFF2-40B4-BE49-F238E27FC236}">
              <a16:creationId xmlns:a16="http://schemas.microsoft.com/office/drawing/2014/main" id="{A31E836D-83E6-4FA0-A99D-2A3DAAD23A7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02" name="CuadroTexto 176">
          <a:extLst>
            <a:ext uri="{FF2B5EF4-FFF2-40B4-BE49-F238E27FC236}">
              <a16:creationId xmlns:a16="http://schemas.microsoft.com/office/drawing/2014/main" id="{E2ED7222-C0BA-4C41-9A54-CF3D5CA37E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03" name="CuadroTexto 177">
          <a:extLst>
            <a:ext uri="{FF2B5EF4-FFF2-40B4-BE49-F238E27FC236}">
              <a16:creationId xmlns:a16="http://schemas.microsoft.com/office/drawing/2014/main" id="{8822A771-F729-44F5-9F36-482D9F6E94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04" name="CuadroTexto 178">
          <a:extLst>
            <a:ext uri="{FF2B5EF4-FFF2-40B4-BE49-F238E27FC236}">
              <a16:creationId xmlns:a16="http://schemas.microsoft.com/office/drawing/2014/main" id="{A198A897-C848-43ED-9767-50D266355D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05" name="CuadroTexto 181">
          <a:extLst>
            <a:ext uri="{FF2B5EF4-FFF2-40B4-BE49-F238E27FC236}">
              <a16:creationId xmlns:a16="http://schemas.microsoft.com/office/drawing/2014/main" id="{9C7BFF9E-54CD-4C68-8FF5-C14381A954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06" name="CuadroTexto 182">
          <a:extLst>
            <a:ext uri="{FF2B5EF4-FFF2-40B4-BE49-F238E27FC236}">
              <a16:creationId xmlns:a16="http://schemas.microsoft.com/office/drawing/2014/main" id="{58DD4715-C949-41B3-A1D4-CB714B110E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07" name="CuadroTexto 183">
          <a:extLst>
            <a:ext uri="{FF2B5EF4-FFF2-40B4-BE49-F238E27FC236}">
              <a16:creationId xmlns:a16="http://schemas.microsoft.com/office/drawing/2014/main" id="{D6960C97-5FB2-41C9-B221-62C8321CE78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08" name="CuadroTexto 185">
          <a:extLst>
            <a:ext uri="{FF2B5EF4-FFF2-40B4-BE49-F238E27FC236}">
              <a16:creationId xmlns:a16="http://schemas.microsoft.com/office/drawing/2014/main" id="{A26CBF83-56C3-4A58-A6A9-1D38D93760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09" name="CuadroTexto 186">
          <a:extLst>
            <a:ext uri="{FF2B5EF4-FFF2-40B4-BE49-F238E27FC236}">
              <a16:creationId xmlns:a16="http://schemas.microsoft.com/office/drawing/2014/main" id="{55EE786E-029F-4A92-ABC9-44086D0054B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0" name="CuadroTexto 187">
          <a:extLst>
            <a:ext uri="{FF2B5EF4-FFF2-40B4-BE49-F238E27FC236}">
              <a16:creationId xmlns:a16="http://schemas.microsoft.com/office/drawing/2014/main" id="{D0193AB4-313F-4504-9D06-D203D10169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1" name="CuadroTexto 188">
          <a:extLst>
            <a:ext uri="{FF2B5EF4-FFF2-40B4-BE49-F238E27FC236}">
              <a16:creationId xmlns:a16="http://schemas.microsoft.com/office/drawing/2014/main" id="{81201D1F-7954-4CC6-B788-C16F77ACB1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2" name="CuadroTexto 189">
          <a:extLst>
            <a:ext uri="{FF2B5EF4-FFF2-40B4-BE49-F238E27FC236}">
              <a16:creationId xmlns:a16="http://schemas.microsoft.com/office/drawing/2014/main" id="{E0FC95B1-06E0-49C9-938D-7DB66BAD0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3" name="CuadroTexto 190">
          <a:extLst>
            <a:ext uri="{FF2B5EF4-FFF2-40B4-BE49-F238E27FC236}">
              <a16:creationId xmlns:a16="http://schemas.microsoft.com/office/drawing/2014/main" id="{82E18CE7-8756-4781-8016-35A46ED99C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4" name="CuadroTexto 192">
          <a:extLst>
            <a:ext uri="{FF2B5EF4-FFF2-40B4-BE49-F238E27FC236}">
              <a16:creationId xmlns:a16="http://schemas.microsoft.com/office/drawing/2014/main" id="{C0AA31DD-5566-4BD6-AEA4-B7BCB4E9B3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5" name="CuadroTexto 193">
          <a:extLst>
            <a:ext uri="{FF2B5EF4-FFF2-40B4-BE49-F238E27FC236}">
              <a16:creationId xmlns:a16="http://schemas.microsoft.com/office/drawing/2014/main" id="{1D875BD8-22EF-4BD9-9660-2E2FBA900C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6" name="CuadroTexto 194">
          <a:extLst>
            <a:ext uri="{FF2B5EF4-FFF2-40B4-BE49-F238E27FC236}">
              <a16:creationId xmlns:a16="http://schemas.microsoft.com/office/drawing/2014/main" id="{B3ADAAB4-3D1B-4071-9319-67A871234E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7" name="CuadroTexto 196">
          <a:extLst>
            <a:ext uri="{FF2B5EF4-FFF2-40B4-BE49-F238E27FC236}">
              <a16:creationId xmlns:a16="http://schemas.microsoft.com/office/drawing/2014/main" id="{92A406B0-A78C-4E2F-85FE-EDEC839840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8" name="CuadroTexto 197">
          <a:extLst>
            <a:ext uri="{FF2B5EF4-FFF2-40B4-BE49-F238E27FC236}">
              <a16:creationId xmlns:a16="http://schemas.microsoft.com/office/drawing/2014/main" id="{28AAF63D-C051-4C50-ABBE-8060F554C2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19" name="CuadroTexto 198">
          <a:extLst>
            <a:ext uri="{FF2B5EF4-FFF2-40B4-BE49-F238E27FC236}">
              <a16:creationId xmlns:a16="http://schemas.microsoft.com/office/drawing/2014/main" id="{768134C6-20FD-4B1B-89A4-841EF2B953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0" name="CuadroTexto 199">
          <a:extLst>
            <a:ext uri="{FF2B5EF4-FFF2-40B4-BE49-F238E27FC236}">
              <a16:creationId xmlns:a16="http://schemas.microsoft.com/office/drawing/2014/main" id="{B4EE5B3F-F1F4-45DC-9F9D-E0EB05751B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1" name="CuadroTexto 200">
          <a:extLst>
            <a:ext uri="{FF2B5EF4-FFF2-40B4-BE49-F238E27FC236}">
              <a16:creationId xmlns:a16="http://schemas.microsoft.com/office/drawing/2014/main" id="{52076975-6A2B-420B-92DF-D74ED82058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2" name="CuadroTexto 201">
          <a:extLst>
            <a:ext uri="{FF2B5EF4-FFF2-40B4-BE49-F238E27FC236}">
              <a16:creationId xmlns:a16="http://schemas.microsoft.com/office/drawing/2014/main" id="{37E7C7AF-0531-4478-A1B8-1B47A04CC3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3" name="CuadroTexto 203">
          <a:extLst>
            <a:ext uri="{FF2B5EF4-FFF2-40B4-BE49-F238E27FC236}">
              <a16:creationId xmlns:a16="http://schemas.microsoft.com/office/drawing/2014/main" id="{0335554A-CC37-4D00-8530-B023AF946C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4" name="CuadroTexto 204">
          <a:extLst>
            <a:ext uri="{FF2B5EF4-FFF2-40B4-BE49-F238E27FC236}">
              <a16:creationId xmlns:a16="http://schemas.microsoft.com/office/drawing/2014/main" id="{D2AEBAF7-9311-41AD-97A8-0DCD403627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5" name="CuadroTexto 205">
          <a:extLst>
            <a:ext uri="{FF2B5EF4-FFF2-40B4-BE49-F238E27FC236}">
              <a16:creationId xmlns:a16="http://schemas.microsoft.com/office/drawing/2014/main" id="{179D6F45-E65C-45E8-B678-1327995176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6" name="CuadroTexto 206">
          <a:extLst>
            <a:ext uri="{FF2B5EF4-FFF2-40B4-BE49-F238E27FC236}">
              <a16:creationId xmlns:a16="http://schemas.microsoft.com/office/drawing/2014/main" id="{CB02B1DA-1F7D-41BF-A713-B22B33EFD2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7" name="CuadroTexto 207">
          <a:extLst>
            <a:ext uri="{FF2B5EF4-FFF2-40B4-BE49-F238E27FC236}">
              <a16:creationId xmlns:a16="http://schemas.microsoft.com/office/drawing/2014/main" id="{A8C14281-D207-4008-8395-3954EAED49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8" name="CuadroTexto 208">
          <a:extLst>
            <a:ext uri="{FF2B5EF4-FFF2-40B4-BE49-F238E27FC236}">
              <a16:creationId xmlns:a16="http://schemas.microsoft.com/office/drawing/2014/main" id="{EA479DF2-5619-4740-B66A-08690402A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29" name="CuadroTexto 210">
          <a:extLst>
            <a:ext uri="{FF2B5EF4-FFF2-40B4-BE49-F238E27FC236}">
              <a16:creationId xmlns:a16="http://schemas.microsoft.com/office/drawing/2014/main" id="{B105972A-3BE5-4A54-97BF-E3DD5CFD3F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30" name="CuadroTexto 211">
          <a:extLst>
            <a:ext uri="{FF2B5EF4-FFF2-40B4-BE49-F238E27FC236}">
              <a16:creationId xmlns:a16="http://schemas.microsoft.com/office/drawing/2014/main" id="{07A6A383-E74F-4522-A8E7-F45532CC99C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31" name="CuadroTexto 212">
          <a:extLst>
            <a:ext uri="{FF2B5EF4-FFF2-40B4-BE49-F238E27FC236}">
              <a16:creationId xmlns:a16="http://schemas.microsoft.com/office/drawing/2014/main" id="{7B498B5E-11E3-459D-BB90-730D94E513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232" name="CuadroTexto 213">
          <a:extLst>
            <a:ext uri="{FF2B5EF4-FFF2-40B4-BE49-F238E27FC236}">
              <a16:creationId xmlns:a16="http://schemas.microsoft.com/office/drawing/2014/main" id="{AD09A795-23C2-4EEF-B2AF-D7CEFDEA9AB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233" name="CuadroTexto 214">
          <a:extLst>
            <a:ext uri="{FF2B5EF4-FFF2-40B4-BE49-F238E27FC236}">
              <a16:creationId xmlns:a16="http://schemas.microsoft.com/office/drawing/2014/main" id="{D4653E17-4541-4DE7-99CD-0ECFB08F5F7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234" name="CuadroTexto 215">
          <a:extLst>
            <a:ext uri="{FF2B5EF4-FFF2-40B4-BE49-F238E27FC236}">
              <a16:creationId xmlns:a16="http://schemas.microsoft.com/office/drawing/2014/main" id="{955591F9-FE91-49A1-AF47-799B1607AD9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235" name="CuadroTexto 44">
          <a:extLst>
            <a:ext uri="{FF2B5EF4-FFF2-40B4-BE49-F238E27FC236}">
              <a16:creationId xmlns:a16="http://schemas.microsoft.com/office/drawing/2014/main" id="{617C3ECA-2F48-4DB2-BAE3-0C4431473CE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236" name="CuadroTexto 53">
          <a:extLst>
            <a:ext uri="{FF2B5EF4-FFF2-40B4-BE49-F238E27FC236}">
              <a16:creationId xmlns:a16="http://schemas.microsoft.com/office/drawing/2014/main" id="{9FB0CD1F-68A1-4838-89F1-EAA95FE27AD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237" name="CuadroTexto 60">
          <a:extLst>
            <a:ext uri="{FF2B5EF4-FFF2-40B4-BE49-F238E27FC236}">
              <a16:creationId xmlns:a16="http://schemas.microsoft.com/office/drawing/2014/main" id="{75CA7EC2-0B3E-44C0-B9DC-3D0576AD8BC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238" name="CuadroTexto 64">
          <a:extLst>
            <a:ext uri="{FF2B5EF4-FFF2-40B4-BE49-F238E27FC236}">
              <a16:creationId xmlns:a16="http://schemas.microsoft.com/office/drawing/2014/main" id="{43685287-8301-4A7D-A69E-3393FABC4C6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239" name="CuadroTexto 71">
          <a:extLst>
            <a:ext uri="{FF2B5EF4-FFF2-40B4-BE49-F238E27FC236}">
              <a16:creationId xmlns:a16="http://schemas.microsoft.com/office/drawing/2014/main" id="{D426F4F2-87E8-4CCE-AA61-5ADBDD2FD71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240" name="CuadroTexto 78">
          <a:extLst>
            <a:ext uri="{FF2B5EF4-FFF2-40B4-BE49-F238E27FC236}">
              <a16:creationId xmlns:a16="http://schemas.microsoft.com/office/drawing/2014/main" id="{12E7CEFD-5F73-49AE-8AF0-94470AF85B4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1" name="CuadroTexto 176">
          <a:extLst>
            <a:ext uri="{FF2B5EF4-FFF2-40B4-BE49-F238E27FC236}">
              <a16:creationId xmlns:a16="http://schemas.microsoft.com/office/drawing/2014/main" id="{44A65C84-26FF-4822-BC4E-7CAB32757F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2" name="CuadroTexto 177">
          <a:extLst>
            <a:ext uri="{FF2B5EF4-FFF2-40B4-BE49-F238E27FC236}">
              <a16:creationId xmlns:a16="http://schemas.microsoft.com/office/drawing/2014/main" id="{E0354813-8EBE-4C2B-8DE3-218E9C3267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3" name="CuadroTexto 178">
          <a:extLst>
            <a:ext uri="{FF2B5EF4-FFF2-40B4-BE49-F238E27FC236}">
              <a16:creationId xmlns:a16="http://schemas.microsoft.com/office/drawing/2014/main" id="{142D304A-89C6-463E-B6C5-1FC16F8EDE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4" name="CuadroTexto 181">
          <a:extLst>
            <a:ext uri="{FF2B5EF4-FFF2-40B4-BE49-F238E27FC236}">
              <a16:creationId xmlns:a16="http://schemas.microsoft.com/office/drawing/2014/main" id="{B3B71197-721F-46B0-9F8D-5940253388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5" name="CuadroTexto 182">
          <a:extLst>
            <a:ext uri="{FF2B5EF4-FFF2-40B4-BE49-F238E27FC236}">
              <a16:creationId xmlns:a16="http://schemas.microsoft.com/office/drawing/2014/main" id="{0C75BDF4-8345-455D-B577-B987594BA4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6" name="CuadroTexto 183">
          <a:extLst>
            <a:ext uri="{FF2B5EF4-FFF2-40B4-BE49-F238E27FC236}">
              <a16:creationId xmlns:a16="http://schemas.microsoft.com/office/drawing/2014/main" id="{0C58843E-9F09-475B-9521-175687C016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7" name="CuadroTexto 185">
          <a:extLst>
            <a:ext uri="{FF2B5EF4-FFF2-40B4-BE49-F238E27FC236}">
              <a16:creationId xmlns:a16="http://schemas.microsoft.com/office/drawing/2014/main" id="{AC48A8C8-249A-4B10-B4BF-12038CACA4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8" name="CuadroTexto 186">
          <a:extLst>
            <a:ext uri="{FF2B5EF4-FFF2-40B4-BE49-F238E27FC236}">
              <a16:creationId xmlns:a16="http://schemas.microsoft.com/office/drawing/2014/main" id="{6266C739-BD1C-4EE5-A347-8AED57D2F4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49" name="CuadroTexto 187">
          <a:extLst>
            <a:ext uri="{FF2B5EF4-FFF2-40B4-BE49-F238E27FC236}">
              <a16:creationId xmlns:a16="http://schemas.microsoft.com/office/drawing/2014/main" id="{B2D483E1-24C6-4133-80CA-5524DC8EA3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0" name="CuadroTexto 188">
          <a:extLst>
            <a:ext uri="{FF2B5EF4-FFF2-40B4-BE49-F238E27FC236}">
              <a16:creationId xmlns:a16="http://schemas.microsoft.com/office/drawing/2014/main" id="{C2F845B9-6BE3-4D28-9380-19CD40F449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1" name="CuadroTexto 189">
          <a:extLst>
            <a:ext uri="{FF2B5EF4-FFF2-40B4-BE49-F238E27FC236}">
              <a16:creationId xmlns:a16="http://schemas.microsoft.com/office/drawing/2014/main" id="{2020A46B-DE64-46A3-9D1E-AF6A4839CF6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2" name="CuadroTexto 190">
          <a:extLst>
            <a:ext uri="{FF2B5EF4-FFF2-40B4-BE49-F238E27FC236}">
              <a16:creationId xmlns:a16="http://schemas.microsoft.com/office/drawing/2014/main" id="{F4963ED8-B3F0-43F2-B7BA-9915A144C9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3" name="CuadroTexto 192">
          <a:extLst>
            <a:ext uri="{FF2B5EF4-FFF2-40B4-BE49-F238E27FC236}">
              <a16:creationId xmlns:a16="http://schemas.microsoft.com/office/drawing/2014/main" id="{77592F4E-E445-4E3D-8561-669FAA92446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4" name="CuadroTexto 193">
          <a:extLst>
            <a:ext uri="{FF2B5EF4-FFF2-40B4-BE49-F238E27FC236}">
              <a16:creationId xmlns:a16="http://schemas.microsoft.com/office/drawing/2014/main" id="{08105F4D-D693-4795-8E50-F6F3016A18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5" name="CuadroTexto 194">
          <a:extLst>
            <a:ext uri="{FF2B5EF4-FFF2-40B4-BE49-F238E27FC236}">
              <a16:creationId xmlns:a16="http://schemas.microsoft.com/office/drawing/2014/main" id="{55A8BA76-25EE-4E04-86C8-FCA12A8E8BF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6" name="CuadroTexto 196">
          <a:extLst>
            <a:ext uri="{FF2B5EF4-FFF2-40B4-BE49-F238E27FC236}">
              <a16:creationId xmlns:a16="http://schemas.microsoft.com/office/drawing/2014/main" id="{62B99EFE-9AD2-4C28-AA76-731A29A44D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7" name="CuadroTexto 197">
          <a:extLst>
            <a:ext uri="{FF2B5EF4-FFF2-40B4-BE49-F238E27FC236}">
              <a16:creationId xmlns:a16="http://schemas.microsoft.com/office/drawing/2014/main" id="{0EB39378-735B-4E65-90AE-4B0874CA96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8" name="CuadroTexto 198">
          <a:extLst>
            <a:ext uri="{FF2B5EF4-FFF2-40B4-BE49-F238E27FC236}">
              <a16:creationId xmlns:a16="http://schemas.microsoft.com/office/drawing/2014/main" id="{2D5AAB73-0F00-440A-AF7C-253B3FB490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59" name="CuadroTexto 199">
          <a:extLst>
            <a:ext uri="{FF2B5EF4-FFF2-40B4-BE49-F238E27FC236}">
              <a16:creationId xmlns:a16="http://schemas.microsoft.com/office/drawing/2014/main" id="{02E0C870-478B-4B20-BACF-5F5F3829BC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0" name="CuadroTexto 200">
          <a:extLst>
            <a:ext uri="{FF2B5EF4-FFF2-40B4-BE49-F238E27FC236}">
              <a16:creationId xmlns:a16="http://schemas.microsoft.com/office/drawing/2014/main" id="{079EF86A-0C5D-4B57-AEA1-37FF3F019B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1" name="CuadroTexto 201">
          <a:extLst>
            <a:ext uri="{FF2B5EF4-FFF2-40B4-BE49-F238E27FC236}">
              <a16:creationId xmlns:a16="http://schemas.microsoft.com/office/drawing/2014/main" id="{C869B125-874A-4A97-B30B-5215212EC18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2" name="CuadroTexto 203">
          <a:extLst>
            <a:ext uri="{FF2B5EF4-FFF2-40B4-BE49-F238E27FC236}">
              <a16:creationId xmlns:a16="http://schemas.microsoft.com/office/drawing/2014/main" id="{69D2B22C-B0AE-4E8C-8D04-CB7EC4FFBE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3" name="CuadroTexto 204">
          <a:extLst>
            <a:ext uri="{FF2B5EF4-FFF2-40B4-BE49-F238E27FC236}">
              <a16:creationId xmlns:a16="http://schemas.microsoft.com/office/drawing/2014/main" id="{B29A0013-EED4-4F18-9072-8E6909195DD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4" name="CuadroTexto 205">
          <a:extLst>
            <a:ext uri="{FF2B5EF4-FFF2-40B4-BE49-F238E27FC236}">
              <a16:creationId xmlns:a16="http://schemas.microsoft.com/office/drawing/2014/main" id="{ED689EC6-C769-417B-8832-7FD739A8503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5" name="CuadroTexto 206">
          <a:extLst>
            <a:ext uri="{FF2B5EF4-FFF2-40B4-BE49-F238E27FC236}">
              <a16:creationId xmlns:a16="http://schemas.microsoft.com/office/drawing/2014/main" id="{32B134F7-7167-4865-9831-E71F40C800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6" name="CuadroTexto 207">
          <a:extLst>
            <a:ext uri="{FF2B5EF4-FFF2-40B4-BE49-F238E27FC236}">
              <a16:creationId xmlns:a16="http://schemas.microsoft.com/office/drawing/2014/main" id="{4C0BA0B4-F6BF-49D5-90E1-D1E36DED8C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7" name="CuadroTexto 208">
          <a:extLst>
            <a:ext uri="{FF2B5EF4-FFF2-40B4-BE49-F238E27FC236}">
              <a16:creationId xmlns:a16="http://schemas.microsoft.com/office/drawing/2014/main" id="{B3C35BA8-6347-4D80-9454-2327E18F8D6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8" name="CuadroTexto 210">
          <a:extLst>
            <a:ext uri="{FF2B5EF4-FFF2-40B4-BE49-F238E27FC236}">
              <a16:creationId xmlns:a16="http://schemas.microsoft.com/office/drawing/2014/main" id="{1F608D4D-7746-4A1D-AFB0-C193862BE7A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69" name="CuadroTexto 211">
          <a:extLst>
            <a:ext uri="{FF2B5EF4-FFF2-40B4-BE49-F238E27FC236}">
              <a16:creationId xmlns:a16="http://schemas.microsoft.com/office/drawing/2014/main" id="{755C4CFB-BC2C-4FBF-B931-F035FC37A3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70" name="CuadroTexto 212">
          <a:extLst>
            <a:ext uri="{FF2B5EF4-FFF2-40B4-BE49-F238E27FC236}">
              <a16:creationId xmlns:a16="http://schemas.microsoft.com/office/drawing/2014/main" id="{15D0D95E-BA11-48DD-8F00-4E095824C2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271" name="CuadroTexto 213">
          <a:extLst>
            <a:ext uri="{FF2B5EF4-FFF2-40B4-BE49-F238E27FC236}">
              <a16:creationId xmlns:a16="http://schemas.microsoft.com/office/drawing/2014/main" id="{61203E83-DD1B-4564-818B-2E8EA92ACC1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272" name="CuadroTexto 214">
          <a:extLst>
            <a:ext uri="{FF2B5EF4-FFF2-40B4-BE49-F238E27FC236}">
              <a16:creationId xmlns:a16="http://schemas.microsoft.com/office/drawing/2014/main" id="{207C1E44-0214-4220-B9D4-32EA7843DA7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273" name="CuadroTexto 215">
          <a:extLst>
            <a:ext uri="{FF2B5EF4-FFF2-40B4-BE49-F238E27FC236}">
              <a16:creationId xmlns:a16="http://schemas.microsoft.com/office/drawing/2014/main" id="{AC1478AE-0F53-4D11-9442-6D05B007132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274" name="CuadroTexto 44">
          <a:extLst>
            <a:ext uri="{FF2B5EF4-FFF2-40B4-BE49-F238E27FC236}">
              <a16:creationId xmlns:a16="http://schemas.microsoft.com/office/drawing/2014/main" id="{F92A92D1-2CB3-4BCD-B4DF-07B8ADAF581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275" name="CuadroTexto 53">
          <a:extLst>
            <a:ext uri="{FF2B5EF4-FFF2-40B4-BE49-F238E27FC236}">
              <a16:creationId xmlns:a16="http://schemas.microsoft.com/office/drawing/2014/main" id="{EF93DA37-19E5-4A95-A115-449DFB479DE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276" name="CuadroTexto 60">
          <a:extLst>
            <a:ext uri="{FF2B5EF4-FFF2-40B4-BE49-F238E27FC236}">
              <a16:creationId xmlns:a16="http://schemas.microsoft.com/office/drawing/2014/main" id="{C52F4C6E-6F8A-4F2F-8EBC-DDCF577CD6E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277" name="CuadroTexto 64">
          <a:extLst>
            <a:ext uri="{FF2B5EF4-FFF2-40B4-BE49-F238E27FC236}">
              <a16:creationId xmlns:a16="http://schemas.microsoft.com/office/drawing/2014/main" id="{E705772C-A172-4B8F-BDFA-29AF3A3C587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278" name="CuadroTexto 71">
          <a:extLst>
            <a:ext uri="{FF2B5EF4-FFF2-40B4-BE49-F238E27FC236}">
              <a16:creationId xmlns:a16="http://schemas.microsoft.com/office/drawing/2014/main" id="{41529392-02BA-4402-A078-1D7F82E71BD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279" name="CuadroTexto 78">
          <a:extLst>
            <a:ext uri="{FF2B5EF4-FFF2-40B4-BE49-F238E27FC236}">
              <a16:creationId xmlns:a16="http://schemas.microsoft.com/office/drawing/2014/main" id="{DCE23C00-9A9E-4AD7-A868-771B598B51C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0" name="CuadroTexto 176">
          <a:extLst>
            <a:ext uri="{FF2B5EF4-FFF2-40B4-BE49-F238E27FC236}">
              <a16:creationId xmlns:a16="http://schemas.microsoft.com/office/drawing/2014/main" id="{75583823-6867-4904-BF48-A1D010D264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1" name="CuadroTexto 177">
          <a:extLst>
            <a:ext uri="{FF2B5EF4-FFF2-40B4-BE49-F238E27FC236}">
              <a16:creationId xmlns:a16="http://schemas.microsoft.com/office/drawing/2014/main" id="{E3B7EC75-AE07-4835-9A3E-A8E128E5CC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2" name="CuadroTexto 178">
          <a:extLst>
            <a:ext uri="{FF2B5EF4-FFF2-40B4-BE49-F238E27FC236}">
              <a16:creationId xmlns:a16="http://schemas.microsoft.com/office/drawing/2014/main" id="{DC0D4DFC-CB65-4AC5-8B6A-BF39E81DC06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3" name="CuadroTexto 181">
          <a:extLst>
            <a:ext uri="{FF2B5EF4-FFF2-40B4-BE49-F238E27FC236}">
              <a16:creationId xmlns:a16="http://schemas.microsoft.com/office/drawing/2014/main" id="{3240BEE8-D27D-412C-8460-138025652B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4" name="CuadroTexto 182">
          <a:extLst>
            <a:ext uri="{FF2B5EF4-FFF2-40B4-BE49-F238E27FC236}">
              <a16:creationId xmlns:a16="http://schemas.microsoft.com/office/drawing/2014/main" id="{171CA16E-FC20-410F-AC7B-A61BDE9F55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5" name="CuadroTexto 183">
          <a:extLst>
            <a:ext uri="{FF2B5EF4-FFF2-40B4-BE49-F238E27FC236}">
              <a16:creationId xmlns:a16="http://schemas.microsoft.com/office/drawing/2014/main" id="{6C599F44-051D-401C-8221-12C748CEA9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6" name="CuadroTexto 185">
          <a:extLst>
            <a:ext uri="{FF2B5EF4-FFF2-40B4-BE49-F238E27FC236}">
              <a16:creationId xmlns:a16="http://schemas.microsoft.com/office/drawing/2014/main" id="{D4666137-B737-4F1B-A5C9-F85BFD5169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7" name="CuadroTexto 186">
          <a:extLst>
            <a:ext uri="{FF2B5EF4-FFF2-40B4-BE49-F238E27FC236}">
              <a16:creationId xmlns:a16="http://schemas.microsoft.com/office/drawing/2014/main" id="{AE133B1A-774F-4455-97DB-206A8721F8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8" name="CuadroTexto 187">
          <a:extLst>
            <a:ext uri="{FF2B5EF4-FFF2-40B4-BE49-F238E27FC236}">
              <a16:creationId xmlns:a16="http://schemas.microsoft.com/office/drawing/2014/main" id="{8EDA20DF-10E8-4B77-9FE9-CE803124622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89" name="CuadroTexto 188">
          <a:extLst>
            <a:ext uri="{FF2B5EF4-FFF2-40B4-BE49-F238E27FC236}">
              <a16:creationId xmlns:a16="http://schemas.microsoft.com/office/drawing/2014/main" id="{F426AC1C-CB53-4CD0-B866-327174602A6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0" name="CuadroTexto 189">
          <a:extLst>
            <a:ext uri="{FF2B5EF4-FFF2-40B4-BE49-F238E27FC236}">
              <a16:creationId xmlns:a16="http://schemas.microsoft.com/office/drawing/2014/main" id="{16D1DB1C-8FEA-4690-BFD2-2A75A041494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1" name="CuadroTexto 190">
          <a:extLst>
            <a:ext uri="{FF2B5EF4-FFF2-40B4-BE49-F238E27FC236}">
              <a16:creationId xmlns:a16="http://schemas.microsoft.com/office/drawing/2014/main" id="{6C3A0A03-2F92-4DFE-B8FC-4C03F701947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2" name="CuadroTexto 192">
          <a:extLst>
            <a:ext uri="{FF2B5EF4-FFF2-40B4-BE49-F238E27FC236}">
              <a16:creationId xmlns:a16="http://schemas.microsoft.com/office/drawing/2014/main" id="{F1B7ABF0-58DA-4058-BDFF-292C10E5A5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3" name="CuadroTexto 193">
          <a:extLst>
            <a:ext uri="{FF2B5EF4-FFF2-40B4-BE49-F238E27FC236}">
              <a16:creationId xmlns:a16="http://schemas.microsoft.com/office/drawing/2014/main" id="{5DB1F2D9-9DCD-4447-9008-6ABA26363A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4" name="CuadroTexto 194">
          <a:extLst>
            <a:ext uri="{FF2B5EF4-FFF2-40B4-BE49-F238E27FC236}">
              <a16:creationId xmlns:a16="http://schemas.microsoft.com/office/drawing/2014/main" id="{FF334CA3-E915-47C2-A53E-C71C1195BC2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5" name="CuadroTexto 196">
          <a:extLst>
            <a:ext uri="{FF2B5EF4-FFF2-40B4-BE49-F238E27FC236}">
              <a16:creationId xmlns:a16="http://schemas.microsoft.com/office/drawing/2014/main" id="{786F7A1E-00AC-44B9-869C-442152FBC2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6" name="CuadroTexto 197">
          <a:extLst>
            <a:ext uri="{FF2B5EF4-FFF2-40B4-BE49-F238E27FC236}">
              <a16:creationId xmlns:a16="http://schemas.microsoft.com/office/drawing/2014/main" id="{C9185F69-F9B0-41CA-94ED-A015F622C5F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7" name="CuadroTexto 198">
          <a:extLst>
            <a:ext uri="{FF2B5EF4-FFF2-40B4-BE49-F238E27FC236}">
              <a16:creationId xmlns:a16="http://schemas.microsoft.com/office/drawing/2014/main" id="{276523E4-ED7F-4C83-8308-1A12C17EE3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8" name="CuadroTexto 199">
          <a:extLst>
            <a:ext uri="{FF2B5EF4-FFF2-40B4-BE49-F238E27FC236}">
              <a16:creationId xmlns:a16="http://schemas.microsoft.com/office/drawing/2014/main" id="{7E079F51-2B26-4C0E-BEE7-DF90FB4287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299" name="CuadroTexto 200">
          <a:extLst>
            <a:ext uri="{FF2B5EF4-FFF2-40B4-BE49-F238E27FC236}">
              <a16:creationId xmlns:a16="http://schemas.microsoft.com/office/drawing/2014/main" id="{8EE3D94E-AF6C-4306-825E-2B575825D7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0" name="CuadroTexto 201">
          <a:extLst>
            <a:ext uri="{FF2B5EF4-FFF2-40B4-BE49-F238E27FC236}">
              <a16:creationId xmlns:a16="http://schemas.microsoft.com/office/drawing/2014/main" id="{87E079A3-EBCF-4A4E-9F59-2A47E42511E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1" name="CuadroTexto 203">
          <a:extLst>
            <a:ext uri="{FF2B5EF4-FFF2-40B4-BE49-F238E27FC236}">
              <a16:creationId xmlns:a16="http://schemas.microsoft.com/office/drawing/2014/main" id="{89499EC2-C0EF-4735-B5EA-ABE27F7A61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2" name="CuadroTexto 204">
          <a:extLst>
            <a:ext uri="{FF2B5EF4-FFF2-40B4-BE49-F238E27FC236}">
              <a16:creationId xmlns:a16="http://schemas.microsoft.com/office/drawing/2014/main" id="{7B8089D3-BF66-4F11-BC63-ED0EEF5A7A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3" name="CuadroTexto 205">
          <a:extLst>
            <a:ext uri="{FF2B5EF4-FFF2-40B4-BE49-F238E27FC236}">
              <a16:creationId xmlns:a16="http://schemas.microsoft.com/office/drawing/2014/main" id="{3F65B6BE-3D1E-4317-BECB-CD74C8B1AE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4" name="CuadroTexto 206">
          <a:extLst>
            <a:ext uri="{FF2B5EF4-FFF2-40B4-BE49-F238E27FC236}">
              <a16:creationId xmlns:a16="http://schemas.microsoft.com/office/drawing/2014/main" id="{67EB0B53-426F-4424-88D2-38BDEF635F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5" name="CuadroTexto 207">
          <a:extLst>
            <a:ext uri="{FF2B5EF4-FFF2-40B4-BE49-F238E27FC236}">
              <a16:creationId xmlns:a16="http://schemas.microsoft.com/office/drawing/2014/main" id="{D4E8B5AE-EEDE-49B6-9005-1DEF86F6329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6" name="CuadroTexto 208">
          <a:extLst>
            <a:ext uri="{FF2B5EF4-FFF2-40B4-BE49-F238E27FC236}">
              <a16:creationId xmlns:a16="http://schemas.microsoft.com/office/drawing/2014/main" id="{6F1DEA1B-36BF-4F5F-B67B-8A29FD4A1D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7" name="CuadroTexto 210">
          <a:extLst>
            <a:ext uri="{FF2B5EF4-FFF2-40B4-BE49-F238E27FC236}">
              <a16:creationId xmlns:a16="http://schemas.microsoft.com/office/drawing/2014/main" id="{D20DBD16-8B3E-4EA2-91C4-138E776E59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8" name="CuadroTexto 211">
          <a:extLst>
            <a:ext uri="{FF2B5EF4-FFF2-40B4-BE49-F238E27FC236}">
              <a16:creationId xmlns:a16="http://schemas.microsoft.com/office/drawing/2014/main" id="{212BA2D9-FCCA-413D-BB95-7A0BB0339C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09" name="CuadroTexto 212">
          <a:extLst>
            <a:ext uri="{FF2B5EF4-FFF2-40B4-BE49-F238E27FC236}">
              <a16:creationId xmlns:a16="http://schemas.microsoft.com/office/drawing/2014/main" id="{B2D65F01-7141-44A1-9EBF-B93BD817F83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10" name="CuadroTexto 213">
          <a:extLst>
            <a:ext uri="{FF2B5EF4-FFF2-40B4-BE49-F238E27FC236}">
              <a16:creationId xmlns:a16="http://schemas.microsoft.com/office/drawing/2014/main" id="{EA774134-7F7D-4C1D-A99D-3422F370F5A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11" name="CuadroTexto 214">
          <a:extLst>
            <a:ext uri="{FF2B5EF4-FFF2-40B4-BE49-F238E27FC236}">
              <a16:creationId xmlns:a16="http://schemas.microsoft.com/office/drawing/2014/main" id="{D1365174-5EFA-414E-B626-87AEB85293F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12" name="CuadroTexto 215">
          <a:extLst>
            <a:ext uri="{FF2B5EF4-FFF2-40B4-BE49-F238E27FC236}">
              <a16:creationId xmlns:a16="http://schemas.microsoft.com/office/drawing/2014/main" id="{D002D81E-ED66-4C28-943F-46E12453F92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13" name="CuadroTexto 44">
          <a:extLst>
            <a:ext uri="{FF2B5EF4-FFF2-40B4-BE49-F238E27FC236}">
              <a16:creationId xmlns:a16="http://schemas.microsoft.com/office/drawing/2014/main" id="{87261F57-81A9-43F8-B3AE-99AA12B8B4D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14" name="CuadroTexto 53">
          <a:extLst>
            <a:ext uri="{FF2B5EF4-FFF2-40B4-BE49-F238E27FC236}">
              <a16:creationId xmlns:a16="http://schemas.microsoft.com/office/drawing/2014/main" id="{793FFBD9-A6D4-436C-B2E1-5DAA8A0BFD1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15" name="CuadroTexto 60">
          <a:extLst>
            <a:ext uri="{FF2B5EF4-FFF2-40B4-BE49-F238E27FC236}">
              <a16:creationId xmlns:a16="http://schemas.microsoft.com/office/drawing/2014/main" id="{F6D8C45A-546D-42F8-BD2F-50E0C1B3692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16" name="CuadroTexto 64">
          <a:extLst>
            <a:ext uri="{FF2B5EF4-FFF2-40B4-BE49-F238E27FC236}">
              <a16:creationId xmlns:a16="http://schemas.microsoft.com/office/drawing/2014/main" id="{22EE39B9-FFE8-4B04-AB7A-97F3ECC1540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17" name="CuadroTexto 71">
          <a:extLst>
            <a:ext uri="{FF2B5EF4-FFF2-40B4-BE49-F238E27FC236}">
              <a16:creationId xmlns:a16="http://schemas.microsoft.com/office/drawing/2014/main" id="{7643114D-518B-44E9-B3A5-0405822E5FE0}"/>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18" name="CuadroTexto 78">
          <a:extLst>
            <a:ext uri="{FF2B5EF4-FFF2-40B4-BE49-F238E27FC236}">
              <a16:creationId xmlns:a16="http://schemas.microsoft.com/office/drawing/2014/main" id="{22628CD1-5F90-48ED-A9F7-A2915C938AD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19" name="CuadroTexto 176">
          <a:extLst>
            <a:ext uri="{FF2B5EF4-FFF2-40B4-BE49-F238E27FC236}">
              <a16:creationId xmlns:a16="http://schemas.microsoft.com/office/drawing/2014/main" id="{A5231B34-35B6-41AE-A843-3110D1E54A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0" name="CuadroTexto 177">
          <a:extLst>
            <a:ext uri="{FF2B5EF4-FFF2-40B4-BE49-F238E27FC236}">
              <a16:creationId xmlns:a16="http://schemas.microsoft.com/office/drawing/2014/main" id="{1F3CE701-C7E5-40A3-9EA3-5F5835736FE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1" name="CuadroTexto 178">
          <a:extLst>
            <a:ext uri="{FF2B5EF4-FFF2-40B4-BE49-F238E27FC236}">
              <a16:creationId xmlns:a16="http://schemas.microsoft.com/office/drawing/2014/main" id="{47580559-C384-4F41-B797-DDB91082DC5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2" name="CuadroTexto 181">
          <a:extLst>
            <a:ext uri="{FF2B5EF4-FFF2-40B4-BE49-F238E27FC236}">
              <a16:creationId xmlns:a16="http://schemas.microsoft.com/office/drawing/2014/main" id="{62538B6E-0B1F-4C38-B2EE-851017554E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3" name="CuadroTexto 182">
          <a:extLst>
            <a:ext uri="{FF2B5EF4-FFF2-40B4-BE49-F238E27FC236}">
              <a16:creationId xmlns:a16="http://schemas.microsoft.com/office/drawing/2014/main" id="{C830BC36-7672-4CF3-8865-EE8344363A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4" name="CuadroTexto 183">
          <a:extLst>
            <a:ext uri="{FF2B5EF4-FFF2-40B4-BE49-F238E27FC236}">
              <a16:creationId xmlns:a16="http://schemas.microsoft.com/office/drawing/2014/main" id="{0DBECA0E-728E-4ECE-A4D0-D5BDEE0A2F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5" name="CuadroTexto 185">
          <a:extLst>
            <a:ext uri="{FF2B5EF4-FFF2-40B4-BE49-F238E27FC236}">
              <a16:creationId xmlns:a16="http://schemas.microsoft.com/office/drawing/2014/main" id="{E6740ED7-D5D1-4530-B486-5E79DB4C5C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6" name="CuadroTexto 186">
          <a:extLst>
            <a:ext uri="{FF2B5EF4-FFF2-40B4-BE49-F238E27FC236}">
              <a16:creationId xmlns:a16="http://schemas.microsoft.com/office/drawing/2014/main" id="{E052E1C0-5B62-407E-B18C-90D20A34D73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7" name="CuadroTexto 187">
          <a:extLst>
            <a:ext uri="{FF2B5EF4-FFF2-40B4-BE49-F238E27FC236}">
              <a16:creationId xmlns:a16="http://schemas.microsoft.com/office/drawing/2014/main" id="{F9E1F547-B8D0-46E3-8972-890186BFF3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8" name="CuadroTexto 188">
          <a:extLst>
            <a:ext uri="{FF2B5EF4-FFF2-40B4-BE49-F238E27FC236}">
              <a16:creationId xmlns:a16="http://schemas.microsoft.com/office/drawing/2014/main" id="{9990FFF1-2A6C-40E5-92A2-69D6144450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29" name="CuadroTexto 189">
          <a:extLst>
            <a:ext uri="{FF2B5EF4-FFF2-40B4-BE49-F238E27FC236}">
              <a16:creationId xmlns:a16="http://schemas.microsoft.com/office/drawing/2014/main" id="{9658BDDF-93C7-47B6-8717-85CB43C7E9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0" name="CuadroTexto 190">
          <a:extLst>
            <a:ext uri="{FF2B5EF4-FFF2-40B4-BE49-F238E27FC236}">
              <a16:creationId xmlns:a16="http://schemas.microsoft.com/office/drawing/2014/main" id="{086E3027-3EA5-4286-902D-68757F7D246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1" name="CuadroTexto 192">
          <a:extLst>
            <a:ext uri="{FF2B5EF4-FFF2-40B4-BE49-F238E27FC236}">
              <a16:creationId xmlns:a16="http://schemas.microsoft.com/office/drawing/2014/main" id="{3170315E-AFB7-4043-96C8-3C31783530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2" name="CuadroTexto 193">
          <a:extLst>
            <a:ext uri="{FF2B5EF4-FFF2-40B4-BE49-F238E27FC236}">
              <a16:creationId xmlns:a16="http://schemas.microsoft.com/office/drawing/2014/main" id="{E96DC239-AA55-4E52-85EA-0BB8213290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3" name="CuadroTexto 194">
          <a:extLst>
            <a:ext uri="{FF2B5EF4-FFF2-40B4-BE49-F238E27FC236}">
              <a16:creationId xmlns:a16="http://schemas.microsoft.com/office/drawing/2014/main" id="{28CC2425-14E5-49ED-9963-A7F7A126B0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4" name="CuadroTexto 196">
          <a:extLst>
            <a:ext uri="{FF2B5EF4-FFF2-40B4-BE49-F238E27FC236}">
              <a16:creationId xmlns:a16="http://schemas.microsoft.com/office/drawing/2014/main" id="{752B0FD7-C624-4C59-86D3-D9AAEA3234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5" name="CuadroTexto 197">
          <a:extLst>
            <a:ext uri="{FF2B5EF4-FFF2-40B4-BE49-F238E27FC236}">
              <a16:creationId xmlns:a16="http://schemas.microsoft.com/office/drawing/2014/main" id="{177659E1-4D48-47E4-A711-235394BCD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6" name="CuadroTexto 198">
          <a:extLst>
            <a:ext uri="{FF2B5EF4-FFF2-40B4-BE49-F238E27FC236}">
              <a16:creationId xmlns:a16="http://schemas.microsoft.com/office/drawing/2014/main" id="{778AA97E-1AE7-4FB0-81F2-5F68A34456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7" name="CuadroTexto 199">
          <a:extLst>
            <a:ext uri="{FF2B5EF4-FFF2-40B4-BE49-F238E27FC236}">
              <a16:creationId xmlns:a16="http://schemas.microsoft.com/office/drawing/2014/main" id="{47036839-C431-4C96-B3D2-D497D67AE3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8" name="CuadroTexto 200">
          <a:extLst>
            <a:ext uri="{FF2B5EF4-FFF2-40B4-BE49-F238E27FC236}">
              <a16:creationId xmlns:a16="http://schemas.microsoft.com/office/drawing/2014/main" id="{38CB8FB5-F05B-42FB-991B-CA935571FC3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39" name="CuadroTexto 201">
          <a:extLst>
            <a:ext uri="{FF2B5EF4-FFF2-40B4-BE49-F238E27FC236}">
              <a16:creationId xmlns:a16="http://schemas.microsoft.com/office/drawing/2014/main" id="{504F7A8C-4649-42A0-9E17-A9183C03E07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0" name="CuadroTexto 203">
          <a:extLst>
            <a:ext uri="{FF2B5EF4-FFF2-40B4-BE49-F238E27FC236}">
              <a16:creationId xmlns:a16="http://schemas.microsoft.com/office/drawing/2014/main" id="{60DF103E-92DD-4A6B-A4A4-564C2D5BC5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1" name="CuadroTexto 204">
          <a:extLst>
            <a:ext uri="{FF2B5EF4-FFF2-40B4-BE49-F238E27FC236}">
              <a16:creationId xmlns:a16="http://schemas.microsoft.com/office/drawing/2014/main" id="{ED32F63E-E5D9-43DE-B8E1-28071AAB99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2" name="CuadroTexto 205">
          <a:extLst>
            <a:ext uri="{FF2B5EF4-FFF2-40B4-BE49-F238E27FC236}">
              <a16:creationId xmlns:a16="http://schemas.microsoft.com/office/drawing/2014/main" id="{E403A792-E593-49F9-9D77-8DDD034FD2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3" name="CuadroTexto 206">
          <a:extLst>
            <a:ext uri="{FF2B5EF4-FFF2-40B4-BE49-F238E27FC236}">
              <a16:creationId xmlns:a16="http://schemas.microsoft.com/office/drawing/2014/main" id="{AD62B41C-32C1-4892-8B43-4D14E29611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4" name="CuadroTexto 207">
          <a:extLst>
            <a:ext uri="{FF2B5EF4-FFF2-40B4-BE49-F238E27FC236}">
              <a16:creationId xmlns:a16="http://schemas.microsoft.com/office/drawing/2014/main" id="{889171AE-35DA-41E7-AE23-C163E5A41D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5" name="CuadroTexto 208">
          <a:extLst>
            <a:ext uri="{FF2B5EF4-FFF2-40B4-BE49-F238E27FC236}">
              <a16:creationId xmlns:a16="http://schemas.microsoft.com/office/drawing/2014/main" id="{6D26B26C-B6EB-4D95-80B1-5C884069A3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6" name="CuadroTexto 210">
          <a:extLst>
            <a:ext uri="{FF2B5EF4-FFF2-40B4-BE49-F238E27FC236}">
              <a16:creationId xmlns:a16="http://schemas.microsoft.com/office/drawing/2014/main" id="{CFB3A309-188F-4EE4-899E-7428EBE3CF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7" name="CuadroTexto 211">
          <a:extLst>
            <a:ext uri="{FF2B5EF4-FFF2-40B4-BE49-F238E27FC236}">
              <a16:creationId xmlns:a16="http://schemas.microsoft.com/office/drawing/2014/main" id="{A25353CD-A248-429C-8B1E-D5895C7975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48" name="CuadroTexto 212">
          <a:extLst>
            <a:ext uri="{FF2B5EF4-FFF2-40B4-BE49-F238E27FC236}">
              <a16:creationId xmlns:a16="http://schemas.microsoft.com/office/drawing/2014/main" id="{71F32C78-B3BB-4130-9FF6-3C19BE6433B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49" name="CuadroTexto 213">
          <a:extLst>
            <a:ext uri="{FF2B5EF4-FFF2-40B4-BE49-F238E27FC236}">
              <a16:creationId xmlns:a16="http://schemas.microsoft.com/office/drawing/2014/main" id="{BD90D34D-89D9-4846-967A-94BB3E4FC75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50" name="CuadroTexto 214">
          <a:extLst>
            <a:ext uri="{FF2B5EF4-FFF2-40B4-BE49-F238E27FC236}">
              <a16:creationId xmlns:a16="http://schemas.microsoft.com/office/drawing/2014/main" id="{90AC9696-37C8-499B-B1F6-E8B4EB27CF2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51" name="CuadroTexto 215">
          <a:extLst>
            <a:ext uri="{FF2B5EF4-FFF2-40B4-BE49-F238E27FC236}">
              <a16:creationId xmlns:a16="http://schemas.microsoft.com/office/drawing/2014/main" id="{FA7353CC-36A1-462F-B91F-A76E0F80C84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52" name="CuadroTexto 44">
          <a:extLst>
            <a:ext uri="{FF2B5EF4-FFF2-40B4-BE49-F238E27FC236}">
              <a16:creationId xmlns:a16="http://schemas.microsoft.com/office/drawing/2014/main" id="{054D4903-B58A-461F-B4D5-30BD7B3C68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53" name="CuadroTexto 53">
          <a:extLst>
            <a:ext uri="{FF2B5EF4-FFF2-40B4-BE49-F238E27FC236}">
              <a16:creationId xmlns:a16="http://schemas.microsoft.com/office/drawing/2014/main" id="{DD12FD94-C477-44A3-9BA1-4066658677B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54" name="CuadroTexto 60">
          <a:extLst>
            <a:ext uri="{FF2B5EF4-FFF2-40B4-BE49-F238E27FC236}">
              <a16:creationId xmlns:a16="http://schemas.microsoft.com/office/drawing/2014/main" id="{1C8401B2-4924-497D-B5FD-6D9B952C03F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55" name="CuadroTexto 64">
          <a:extLst>
            <a:ext uri="{FF2B5EF4-FFF2-40B4-BE49-F238E27FC236}">
              <a16:creationId xmlns:a16="http://schemas.microsoft.com/office/drawing/2014/main" id="{E6A1BD7D-9639-4746-A911-5F3AF9CF9E9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56" name="CuadroTexto 71">
          <a:extLst>
            <a:ext uri="{FF2B5EF4-FFF2-40B4-BE49-F238E27FC236}">
              <a16:creationId xmlns:a16="http://schemas.microsoft.com/office/drawing/2014/main" id="{D644C751-EDB9-49F9-BB1E-5FF81911D95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57" name="CuadroTexto 78">
          <a:extLst>
            <a:ext uri="{FF2B5EF4-FFF2-40B4-BE49-F238E27FC236}">
              <a16:creationId xmlns:a16="http://schemas.microsoft.com/office/drawing/2014/main" id="{AA32E4EB-8452-4B72-BAF0-5C7E2674F95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58" name="CuadroTexto 176">
          <a:extLst>
            <a:ext uri="{FF2B5EF4-FFF2-40B4-BE49-F238E27FC236}">
              <a16:creationId xmlns:a16="http://schemas.microsoft.com/office/drawing/2014/main" id="{2965F188-D837-4575-975E-426D416C44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59" name="CuadroTexto 177">
          <a:extLst>
            <a:ext uri="{FF2B5EF4-FFF2-40B4-BE49-F238E27FC236}">
              <a16:creationId xmlns:a16="http://schemas.microsoft.com/office/drawing/2014/main" id="{E745760F-B518-4D13-B510-B8E8CDE85EA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0" name="CuadroTexto 178">
          <a:extLst>
            <a:ext uri="{FF2B5EF4-FFF2-40B4-BE49-F238E27FC236}">
              <a16:creationId xmlns:a16="http://schemas.microsoft.com/office/drawing/2014/main" id="{11D8B4CD-1042-432E-A5C7-465C95CC9E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1" name="CuadroTexto 181">
          <a:extLst>
            <a:ext uri="{FF2B5EF4-FFF2-40B4-BE49-F238E27FC236}">
              <a16:creationId xmlns:a16="http://schemas.microsoft.com/office/drawing/2014/main" id="{CFC1E548-B403-456C-8EF5-0236D3DAAD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2" name="CuadroTexto 182">
          <a:extLst>
            <a:ext uri="{FF2B5EF4-FFF2-40B4-BE49-F238E27FC236}">
              <a16:creationId xmlns:a16="http://schemas.microsoft.com/office/drawing/2014/main" id="{4D876439-B494-4067-AA42-96D91D1D04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3" name="CuadroTexto 183">
          <a:extLst>
            <a:ext uri="{FF2B5EF4-FFF2-40B4-BE49-F238E27FC236}">
              <a16:creationId xmlns:a16="http://schemas.microsoft.com/office/drawing/2014/main" id="{D45D2CF9-4111-426E-8678-A427B46169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4" name="CuadroTexto 185">
          <a:extLst>
            <a:ext uri="{FF2B5EF4-FFF2-40B4-BE49-F238E27FC236}">
              <a16:creationId xmlns:a16="http://schemas.microsoft.com/office/drawing/2014/main" id="{EB1B513E-C66C-40A6-8D86-F770CE2D79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5" name="CuadroTexto 186">
          <a:extLst>
            <a:ext uri="{FF2B5EF4-FFF2-40B4-BE49-F238E27FC236}">
              <a16:creationId xmlns:a16="http://schemas.microsoft.com/office/drawing/2014/main" id="{4484409F-8AA3-4888-B73E-C96CD20CB1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6" name="CuadroTexto 187">
          <a:extLst>
            <a:ext uri="{FF2B5EF4-FFF2-40B4-BE49-F238E27FC236}">
              <a16:creationId xmlns:a16="http://schemas.microsoft.com/office/drawing/2014/main" id="{5E2B1A7D-93EE-4B2E-9D44-A4426D9CC95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7" name="CuadroTexto 188">
          <a:extLst>
            <a:ext uri="{FF2B5EF4-FFF2-40B4-BE49-F238E27FC236}">
              <a16:creationId xmlns:a16="http://schemas.microsoft.com/office/drawing/2014/main" id="{D261126E-3749-4633-A28A-F81E4A71D4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8" name="CuadroTexto 189">
          <a:extLst>
            <a:ext uri="{FF2B5EF4-FFF2-40B4-BE49-F238E27FC236}">
              <a16:creationId xmlns:a16="http://schemas.microsoft.com/office/drawing/2014/main" id="{C029FF5A-A6E4-4D82-A18A-483A88D100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69" name="CuadroTexto 190">
          <a:extLst>
            <a:ext uri="{FF2B5EF4-FFF2-40B4-BE49-F238E27FC236}">
              <a16:creationId xmlns:a16="http://schemas.microsoft.com/office/drawing/2014/main" id="{E0996338-FBF2-4B10-B3DF-ECA386BB3B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0" name="CuadroTexto 192">
          <a:extLst>
            <a:ext uri="{FF2B5EF4-FFF2-40B4-BE49-F238E27FC236}">
              <a16:creationId xmlns:a16="http://schemas.microsoft.com/office/drawing/2014/main" id="{E2C3F185-4293-4E4E-B895-6B81378C09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1" name="CuadroTexto 193">
          <a:extLst>
            <a:ext uri="{FF2B5EF4-FFF2-40B4-BE49-F238E27FC236}">
              <a16:creationId xmlns:a16="http://schemas.microsoft.com/office/drawing/2014/main" id="{94E5BAA7-1404-4128-8441-C633D239E1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2" name="CuadroTexto 194">
          <a:extLst>
            <a:ext uri="{FF2B5EF4-FFF2-40B4-BE49-F238E27FC236}">
              <a16:creationId xmlns:a16="http://schemas.microsoft.com/office/drawing/2014/main" id="{DFEA75B8-1370-4C47-BFA2-1B78730B99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3" name="CuadroTexto 196">
          <a:extLst>
            <a:ext uri="{FF2B5EF4-FFF2-40B4-BE49-F238E27FC236}">
              <a16:creationId xmlns:a16="http://schemas.microsoft.com/office/drawing/2014/main" id="{C34350C1-F262-415D-AC9E-5CB7D9355FC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4" name="CuadroTexto 197">
          <a:extLst>
            <a:ext uri="{FF2B5EF4-FFF2-40B4-BE49-F238E27FC236}">
              <a16:creationId xmlns:a16="http://schemas.microsoft.com/office/drawing/2014/main" id="{F0FEFC8B-3369-4208-A48E-414A72C1C0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5" name="CuadroTexto 198">
          <a:extLst>
            <a:ext uri="{FF2B5EF4-FFF2-40B4-BE49-F238E27FC236}">
              <a16:creationId xmlns:a16="http://schemas.microsoft.com/office/drawing/2014/main" id="{3AEAD99C-66EE-45E1-96DA-83B5EEB9F9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6" name="CuadroTexto 199">
          <a:extLst>
            <a:ext uri="{FF2B5EF4-FFF2-40B4-BE49-F238E27FC236}">
              <a16:creationId xmlns:a16="http://schemas.microsoft.com/office/drawing/2014/main" id="{B9A5D88E-833E-4D58-97EA-EAD932511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7" name="CuadroTexto 200">
          <a:extLst>
            <a:ext uri="{FF2B5EF4-FFF2-40B4-BE49-F238E27FC236}">
              <a16:creationId xmlns:a16="http://schemas.microsoft.com/office/drawing/2014/main" id="{EA13F7F6-B4DF-4A40-A5EF-6752C4E2D8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8" name="CuadroTexto 201">
          <a:extLst>
            <a:ext uri="{FF2B5EF4-FFF2-40B4-BE49-F238E27FC236}">
              <a16:creationId xmlns:a16="http://schemas.microsoft.com/office/drawing/2014/main" id="{22B26834-9DB3-42D9-881B-CA3B72E2F8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79" name="CuadroTexto 203">
          <a:extLst>
            <a:ext uri="{FF2B5EF4-FFF2-40B4-BE49-F238E27FC236}">
              <a16:creationId xmlns:a16="http://schemas.microsoft.com/office/drawing/2014/main" id="{3180B4AC-1ED1-47FC-9E5C-54C57430A5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80" name="CuadroTexto 204">
          <a:extLst>
            <a:ext uri="{FF2B5EF4-FFF2-40B4-BE49-F238E27FC236}">
              <a16:creationId xmlns:a16="http://schemas.microsoft.com/office/drawing/2014/main" id="{163ABFB5-9C2A-4AA8-8CC7-7CFF0762B4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81" name="CuadroTexto 205">
          <a:extLst>
            <a:ext uri="{FF2B5EF4-FFF2-40B4-BE49-F238E27FC236}">
              <a16:creationId xmlns:a16="http://schemas.microsoft.com/office/drawing/2014/main" id="{046C3572-BD9F-4BA5-B4CB-F20695C0A5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82" name="CuadroTexto 206">
          <a:extLst>
            <a:ext uri="{FF2B5EF4-FFF2-40B4-BE49-F238E27FC236}">
              <a16:creationId xmlns:a16="http://schemas.microsoft.com/office/drawing/2014/main" id="{8341B0F7-A617-4B49-9FA5-A1E56831BE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83" name="CuadroTexto 207">
          <a:extLst>
            <a:ext uri="{FF2B5EF4-FFF2-40B4-BE49-F238E27FC236}">
              <a16:creationId xmlns:a16="http://schemas.microsoft.com/office/drawing/2014/main" id="{169B6FB7-91B2-476D-8CE7-F566609B19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84" name="CuadroTexto 208">
          <a:extLst>
            <a:ext uri="{FF2B5EF4-FFF2-40B4-BE49-F238E27FC236}">
              <a16:creationId xmlns:a16="http://schemas.microsoft.com/office/drawing/2014/main" id="{DFBC00B5-A7E0-4780-B947-E7941569700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85" name="CuadroTexto 210">
          <a:extLst>
            <a:ext uri="{FF2B5EF4-FFF2-40B4-BE49-F238E27FC236}">
              <a16:creationId xmlns:a16="http://schemas.microsoft.com/office/drawing/2014/main" id="{BE376912-95B7-4AD9-9DCD-8B5791BFFD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86" name="CuadroTexto 211">
          <a:extLst>
            <a:ext uri="{FF2B5EF4-FFF2-40B4-BE49-F238E27FC236}">
              <a16:creationId xmlns:a16="http://schemas.microsoft.com/office/drawing/2014/main" id="{FF46FDB7-6B89-4834-AFF1-6898BBC660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87" name="CuadroTexto 212">
          <a:extLst>
            <a:ext uri="{FF2B5EF4-FFF2-40B4-BE49-F238E27FC236}">
              <a16:creationId xmlns:a16="http://schemas.microsoft.com/office/drawing/2014/main" id="{37539C58-DD86-4456-B55A-472BC4AD57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88" name="CuadroTexto 213">
          <a:extLst>
            <a:ext uri="{FF2B5EF4-FFF2-40B4-BE49-F238E27FC236}">
              <a16:creationId xmlns:a16="http://schemas.microsoft.com/office/drawing/2014/main" id="{92B98214-AFF5-4015-957A-6415542BA9C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89" name="CuadroTexto 214">
          <a:extLst>
            <a:ext uri="{FF2B5EF4-FFF2-40B4-BE49-F238E27FC236}">
              <a16:creationId xmlns:a16="http://schemas.microsoft.com/office/drawing/2014/main" id="{41B95C6B-41B7-49FB-8183-0FCB0EBFD92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390" name="CuadroTexto 215">
          <a:extLst>
            <a:ext uri="{FF2B5EF4-FFF2-40B4-BE49-F238E27FC236}">
              <a16:creationId xmlns:a16="http://schemas.microsoft.com/office/drawing/2014/main" id="{00CE2234-2F03-497A-A2AE-8366784992A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91" name="CuadroTexto 44">
          <a:extLst>
            <a:ext uri="{FF2B5EF4-FFF2-40B4-BE49-F238E27FC236}">
              <a16:creationId xmlns:a16="http://schemas.microsoft.com/office/drawing/2014/main" id="{E28A95D2-4B5A-4ED2-BDD6-00D9E7E6801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92" name="CuadroTexto 53">
          <a:extLst>
            <a:ext uri="{FF2B5EF4-FFF2-40B4-BE49-F238E27FC236}">
              <a16:creationId xmlns:a16="http://schemas.microsoft.com/office/drawing/2014/main" id="{9CD06FD9-5B77-4188-96C8-AB1335A8B7E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393" name="CuadroTexto 60">
          <a:extLst>
            <a:ext uri="{FF2B5EF4-FFF2-40B4-BE49-F238E27FC236}">
              <a16:creationId xmlns:a16="http://schemas.microsoft.com/office/drawing/2014/main" id="{89797D4A-0F4B-4466-AB63-6CD164C1560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94" name="CuadroTexto 64">
          <a:extLst>
            <a:ext uri="{FF2B5EF4-FFF2-40B4-BE49-F238E27FC236}">
              <a16:creationId xmlns:a16="http://schemas.microsoft.com/office/drawing/2014/main" id="{0472F301-437E-4FB7-A70F-1084F9BAABB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95" name="CuadroTexto 71">
          <a:extLst>
            <a:ext uri="{FF2B5EF4-FFF2-40B4-BE49-F238E27FC236}">
              <a16:creationId xmlns:a16="http://schemas.microsoft.com/office/drawing/2014/main" id="{745ACAF2-C7DC-45A0-9BC0-58B4A58D9F3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396" name="CuadroTexto 78">
          <a:extLst>
            <a:ext uri="{FF2B5EF4-FFF2-40B4-BE49-F238E27FC236}">
              <a16:creationId xmlns:a16="http://schemas.microsoft.com/office/drawing/2014/main" id="{6A50AB6E-59E1-432A-BEE6-C0D864DA23B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97" name="CuadroTexto 176">
          <a:extLst>
            <a:ext uri="{FF2B5EF4-FFF2-40B4-BE49-F238E27FC236}">
              <a16:creationId xmlns:a16="http://schemas.microsoft.com/office/drawing/2014/main" id="{F87A3686-D6F0-48B5-AD64-12A287269B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98" name="CuadroTexto 177">
          <a:extLst>
            <a:ext uri="{FF2B5EF4-FFF2-40B4-BE49-F238E27FC236}">
              <a16:creationId xmlns:a16="http://schemas.microsoft.com/office/drawing/2014/main" id="{6F01C3A3-72B4-4948-A9B6-506729BB22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399" name="CuadroTexto 178">
          <a:extLst>
            <a:ext uri="{FF2B5EF4-FFF2-40B4-BE49-F238E27FC236}">
              <a16:creationId xmlns:a16="http://schemas.microsoft.com/office/drawing/2014/main" id="{02D09D24-A15B-4B3D-9FE6-DDAD75A92B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0" name="CuadroTexto 181">
          <a:extLst>
            <a:ext uri="{FF2B5EF4-FFF2-40B4-BE49-F238E27FC236}">
              <a16:creationId xmlns:a16="http://schemas.microsoft.com/office/drawing/2014/main" id="{AF2C041A-677D-493B-AEB9-AD27EB7D24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1" name="CuadroTexto 182">
          <a:extLst>
            <a:ext uri="{FF2B5EF4-FFF2-40B4-BE49-F238E27FC236}">
              <a16:creationId xmlns:a16="http://schemas.microsoft.com/office/drawing/2014/main" id="{8191D810-7C2A-42A6-A27F-360F4161D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2" name="CuadroTexto 183">
          <a:extLst>
            <a:ext uri="{FF2B5EF4-FFF2-40B4-BE49-F238E27FC236}">
              <a16:creationId xmlns:a16="http://schemas.microsoft.com/office/drawing/2014/main" id="{0968007C-76FC-48A6-80D5-8163D0F6E6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3" name="CuadroTexto 185">
          <a:extLst>
            <a:ext uri="{FF2B5EF4-FFF2-40B4-BE49-F238E27FC236}">
              <a16:creationId xmlns:a16="http://schemas.microsoft.com/office/drawing/2014/main" id="{06C03EFD-2180-4612-80D8-FC5005239B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4" name="CuadroTexto 186">
          <a:extLst>
            <a:ext uri="{FF2B5EF4-FFF2-40B4-BE49-F238E27FC236}">
              <a16:creationId xmlns:a16="http://schemas.microsoft.com/office/drawing/2014/main" id="{B4323858-72D7-483E-B041-3854584373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5" name="CuadroTexto 187">
          <a:extLst>
            <a:ext uri="{FF2B5EF4-FFF2-40B4-BE49-F238E27FC236}">
              <a16:creationId xmlns:a16="http://schemas.microsoft.com/office/drawing/2014/main" id="{3D02739A-0A6F-4CD6-A45D-FE12C9A5DF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6" name="CuadroTexto 188">
          <a:extLst>
            <a:ext uri="{FF2B5EF4-FFF2-40B4-BE49-F238E27FC236}">
              <a16:creationId xmlns:a16="http://schemas.microsoft.com/office/drawing/2014/main" id="{629E6EDC-561B-4E86-8A99-F3E125BCEC4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7" name="CuadroTexto 189">
          <a:extLst>
            <a:ext uri="{FF2B5EF4-FFF2-40B4-BE49-F238E27FC236}">
              <a16:creationId xmlns:a16="http://schemas.microsoft.com/office/drawing/2014/main" id="{81533DFB-2256-4F70-936E-B70F32A6C4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8" name="CuadroTexto 190">
          <a:extLst>
            <a:ext uri="{FF2B5EF4-FFF2-40B4-BE49-F238E27FC236}">
              <a16:creationId xmlns:a16="http://schemas.microsoft.com/office/drawing/2014/main" id="{1C3BF4E3-952E-4D86-87B8-1BEA2358E2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09" name="CuadroTexto 192">
          <a:extLst>
            <a:ext uri="{FF2B5EF4-FFF2-40B4-BE49-F238E27FC236}">
              <a16:creationId xmlns:a16="http://schemas.microsoft.com/office/drawing/2014/main" id="{E87ADD31-6D40-4542-BF50-4E00993A2D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0" name="CuadroTexto 193">
          <a:extLst>
            <a:ext uri="{FF2B5EF4-FFF2-40B4-BE49-F238E27FC236}">
              <a16:creationId xmlns:a16="http://schemas.microsoft.com/office/drawing/2014/main" id="{417F9698-DB72-407C-BBCD-5AD13FB0B7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1" name="CuadroTexto 194">
          <a:extLst>
            <a:ext uri="{FF2B5EF4-FFF2-40B4-BE49-F238E27FC236}">
              <a16:creationId xmlns:a16="http://schemas.microsoft.com/office/drawing/2014/main" id="{393DD0B1-2A83-4400-A1B4-0C358CECA44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2" name="CuadroTexto 196">
          <a:extLst>
            <a:ext uri="{FF2B5EF4-FFF2-40B4-BE49-F238E27FC236}">
              <a16:creationId xmlns:a16="http://schemas.microsoft.com/office/drawing/2014/main" id="{34715CAA-5BD5-42B4-BBEE-33E4274F86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3" name="CuadroTexto 197">
          <a:extLst>
            <a:ext uri="{FF2B5EF4-FFF2-40B4-BE49-F238E27FC236}">
              <a16:creationId xmlns:a16="http://schemas.microsoft.com/office/drawing/2014/main" id="{A9034D3D-059B-42E0-873E-6659860271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4" name="CuadroTexto 198">
          <a:extLst>
            <a:ext uri="{FF2B5EF4-FFF2-40B4-BE49-F238E27FC236}">
              <a16:creationId xmlns:a16="http://schemas.microsoft.com/office/drawing/2014/main" id="{1769B9E0-30C8-40A7-AD73-9CF3652BD2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5" name="CuadroTexto 199">
          <a:extLst>
            <a:ext uri="{FF2B5EF4-FFF2-40B4-BE49-F238E27FC236}">
              <a16:creationId xmlns:a16="http://schemas.microsoft.com/office/drawing/2014/main" id="{8C20031E-9739-4871-BF45-82BE667205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6" name="CuadroTexto 200">
          <a:extLst>
            <a:ext uri="{FF2B5EF4-FFF2-40B4-BE49-F238E27FC236}">
              <a16:creationId xmlns:a16="http://schemas.microsoft.com/office/drawing/2014/main" id="{15CEDBBA-D10C-4EE4-A7D6-1DC4F9F0F5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7" name="CuadroTexto 201">
          <a:extLst>
            <a:ext uri="{FF2B5EF4-FFF2-40B4-BE49-F238E27FC236}">
              <a16:creationId xmlns:a16="http://schemas.microsoft.com/office/drawing/2014/main" id="{3AFBD4EF-5FC8-43B3-99BE-D7A78D9EE4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8" name="CuadroTexto 203">
          <a:extLst>
            <a:ext uri="{FF2B5EF4-FFF2-40B4-BE49-F238E27FC236}">
              <a16:creationId xmlns:a16="http://schemas.microsoft.com/office/drawing/2014/main" id="{B5701C05-FAEF-4C16-9DAB-CBA2255D7C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19" name="CuadroTexto 204">
          <a:extLst>
            <a:ext uri="{FF2B5EF4-FFF2-40B4-BE49-F238E27FC236}">
              <a16:creationId xmlns:a16="http://schemas.microsoft.com/office/drawing/2014/main" id="{0E67297F-15F9-465D-A1B4-8B213FEB9D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20" name="CuadroTexto 205">
          <a:extLst>
            <a:ext uri="{FF2B5EF4-FFF2-40B4-BE49-F238E27FC236}">
              <a16:creationId xmlns:a16="http://schemas.microsoft.com/office/drawing/2014/main" id="{7EFBB267-8783-4064-9A26-046418BDE3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21" name="CuadroTexto 206">
          <a:extLst>
            <a:ext uri="{FF2B5EF4-FFF2-40B4-BE49-F238E27FC236}">
              <a16:creationId xmlns:a16="http://schemas.microsoft.com/office/drawing/2014/main" id="{E2BBC31B-EDB1-492A-B6C7-89951B12AC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22" name="CuadroTexto 207">
          <a:extLst>
            <a:ext uri="{FF2B5EF4-FFF2-40B4-BE49-F238E27FC236}">
              <a16:creationId xmlns:a16="http://schemas.microsoft.com/office/drawing/2014/main" id="{3A6F792E-6FD7-4F26-99C4-0A433DE7106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23" name="CuadroTexto 208">
          <a:extLst>
            <a:ext uri="{FF2B5EF4-FFF2-40B4-BE49-F238E27FC236}">
              <a16:creationId xmlns:a16="http://schemas.microsoft.com/office/drawing/2014/main" id="{17D54D00-35E2-4D59-B426-851BA6A9C4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24" name="CuadroTexto 210">
          <a:extLst>
            <a:ext uri="{FF2B5EF4-FFF2-40B4-BE49-F238E27FC236}">
              <a16:creationId xmlns:a16="http://schemas.microsoft.com/office/drawing/2014/main" id="{F97B40AC-22BE-4F08-9759-C9258203E4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25" name="CuadroTexto 211">
          <a:extLst>
            <a:ext uri="{FF2B5EF4-FFF2-40B4-BE49-F238E27FC236}">
              <a16:creationId xmlns:a16="http://schemas.microsoft.com/office/drawing/2014/main" id="{DF91D80E-B3A8-4218-AFD1-37DF990164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26" name="CuadroTexto 212">
          <a:extLst>
            <a:ext uri="{FF2B5EF4-FFF2-40B4-BE49-F238E27FC236}">
              <a16:creationId xmlns:a16="http://schemas.microsoft.com/office/drawing/2014/main" id="{EF3DC262-A278-48CA-AB6D-1A5A053619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427" name="CuadroTexto 213">
          <a:extLst>
            <a:ext uri="{FF2B5EF4-FFF2-40B4-BE49-F238E27FC236}">
              <a16:creationId xmlns:a16="http://schemas.microsoft.com/office/drawing/2014/main" id="{E9FB2C96-AA17-489E-9A05-EC7F31C604F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428" name="CuadroTexto 214">
          <a:extLst>
            <a:ext uri="{FF2B5EF4-FFF2-40B4-BE49-F238E27FC236}">
              <a16:creationId xmlns:a16="http://schemas.microsoft.com/office/drawing/2014/main" id="{7C6216C9-5B18-4F3C-B30B-3BA285C98C2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429" name="CuadroTexto 215">
          <a:extLst>
            <a:ext uri="{FF2B5EF4-FFF2-40B4-BE49-F238E27FC236}">
              <a16:creationId xmlns:a16="http://schemas.microsoft.com/office/drawing/2014/main" id="{74FD1CA1-8098-4C7E-9E0D-5A2DB1013DC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430" name="CuadroTexto 44">
          <a:extLst>
            <a:ext uri="{FF2B5EF4-FFF2-40B4-BE49-F238E27FC236}">
              <a16:creationId xmlns:a16="http://schemas.microsoft.com/office/drawing/2014/main" id="{CC1C2B78-A9D9-44C0-B962-DB7F086B0C6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431" name="CuadroTexto 53">
          <a:extLst>
            <a:ext uri="{FF2B5EF4-FFF2-40B4-BE49-F238E27FC236}">
              <a16:creationId xmlns:a16="http://schemas.microsoft.com/office/drawing/2014/main" id="{DAC10F18-825B-43D8-BE59-62F2D6948F6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432" name="CuadroTexto 60">
          <a:extLst>
            <a:ext uri="{FF2B5EF4-FFF2-40B4-BE49-F238E27FC236}">
              <a16:creationId xmlns:a16="http://schemas.microsoft.com/office/drawing/2014/main" id="{A459EA8B-8A83-48A1-B80E-6E6D1C3EB95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433" name="CuadroTexto 64">
          <a:extLst>
            <a:ext uri="{FF2B5EF4-FFF2-40B4-BE49-F238E27FC236}">
              <a16:creationId xmlns:a16="http://schemas.microsoft.com/office/drawing/2014/main" id="{EB4F88D9-3960-4A1D-8FC6-208A64E6D60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434" name="CuadroTexto 71">
          <a:extLst>
            <a:ext uri="{FF2B5EF4-FFF2-40B4-BE49-F238E27FC236}">
              <a16:creationId xmlns:a16="http://schemas.microsoft.com/office/drawing/2014/main" id="{2F174B41-535E-4920-A2A7-06FBDDF3029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435" name="CuadroTexto 78">
          <a:extLst>
            <a:ext uri="{FF2B5EF4-FFF2-40B4-BE49-F238E27FC236}">
              <a16:creationId xmlns:a16="http://schemas.microsoft.com/office/drawing/2014/main" id="{9B6C1E34-111C-4C40-B059-38279B459E5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36" name="CuadroTexto 176">
          <a:extLst>
            <a:ext uri="{FF2B5EF4-FFF2-40B4-BE49-F238E27FC236}">
              <a16:creationId xmlns:a16="http://schemas.microsoft.com/office/drawing/2014/main" id="{AD649B5C-112D-491F-A2A9-C67645DEF7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37" name="CuadroTexto 177">
          <a:extLst>
            <a:ext uri="{FF2B5EF4-FFF2-40B4-BE49-F238E27FC236}">
              <a16:creationId xmlns:a16="http://schemas.microsoft.com/office/drawing/2014/main" id="{20D0713B-04D8-414F-A8D6-E2C7CDD82A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38" name="CuadroTexto 178">
          <a:extLst>
            <a:ext uri="{FF2B5EF4-FFF2-40B4-BE49-F238E27FC236}">
              <a16:creationId xmlns:a16="http://schemas.microsoft.com/office/drawing/2014/main" id="{13174C88-2093-4728-BE8C-DD7B612750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39" name="CuadroTexto 181">
          <a:extLst>
            <a:ext uri="{FF2B5EF4-FFF2-40B4-BE49-F238E27FC236}">
              <a16:creationId xmlns:a16="http://schemas.microsoft.com/office/drawing/2014/main" id="{1B0F4B20-3604-4A24-8ADC-E2DD5F2F97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0" name="CuadroTexto 182">
          <a:extLst>
            <a:ext uri="{FF2B5EF4-FFF2-40B4-BE49-F238E27FC236}">
              <a16:creationId xmlns:a16="http://schemas.microsoft.com/office/drawing/2014/main" id="{36103CAD-0A48-440D-9DD1-09FBCCD2DA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1" name="CuadroTexto 183">
          <a:extLst>
            <a:ext uri="{FF2B5EF4-FFF2-40B4-BE49-F238E27FC236}">
              <a16:creationId xmlns:a16="http://schemas.microsoft.com/office/drawing/2014/main" id="{9F508803-D520-4DC1-B391-0C573A13F7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2" name="CuadroTexto 185">
          <a:extLst>
            <a:ext uri="{FF2B5EF4-FFF2-40B4-BE49-F238E27FC236}">
              <a16:creationId xmlns:a16="http://schemas.microsoft.com/office/drawing/2014/main" id="{8874900D-D611-4E40-BF40-BB5F81D578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3" name="CuadroTexto 186">
          <a:extLst>
            <a:ext uri="{FF2B5EF4-FFF2-40B4-BE49-F238E27FC236}">
              <a16:creationId xmlns:a16="http://schemas.microsoft.com/office/drawing/2014/main" id="{D4943B97-9079-4D1C-896E-64F03577C4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4" name="CuadroTexto 187">
          <a:extLst>
            <a:ext uri="{FF2B5EF4-FFF2-40B4-BE49-F238E27FC236}">
              <a16:creationId xmlns:a16="http://schemas.microsoft.com/office/drawing/2014/main" id="{1202CA51-7EFD-4CEE-8C80-375D9542C8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5" name="CuadroTexto 188">
          <a:extLst>
            <a:ext uri="{FF2B5EF4-FFF2-40B4-BE49-F238E27FC236}">
              <a16:creationId xmlns:a16="http://schemas.microsoft.com/office/drawing/2014/main" id="{1BA4611A-671B-4B7E-BAF9-FB53BE579F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6" name="CuadroTexto 189">
          <a:extLst>
            <a:ext uri="{FF2B5EF4-FFF2-40B4-BE49-F238E27FC236}">
              <a16:creationId xmlns:a16="http://schemas.microsoft.com/office/drawing/2014/main" id="{CB4D5BD1-E2A9-4F28-995E-9B23260738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7" name="CuadroTexto 190">
          <a:extLst>
            <a:ext uri="{FF2B5EF4-FFF2-40B4-BE49-F238E27FC236}">
              <a16:creationId xmlns:a16="http://schemas.microsoft.com/office/drawing/2014/main" id="{547F8445-EC31-46EE-8221-7E084C7F4A2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8" name="CuadroTexto 192">
          <a:extLst>
            <a:ext uri="{FF2B5EF4-FFF2-40B4-BE49-F238E27FC236}">
              <a16:creationId xmlns:a16="http://schemas.microsoft.com/office/drawing/2014/main" id="{025169E3-55DE-45C9-8A6F-15A314D33D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49" name="CuadroTexto 193">
          <a:extLst>
            <a:ext uri="{FF2B5EF4-FFF2-40B4-BE49-F238E27FC236}">
              <a16:creationId xmlns:a16="http://schemas.microsoft.com/office/drawing/2014/main" id="{164C4760-0FB8-482B-B290-AA99C74262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0" name="CuadroTexto 194">
          <a:extLst>
            <a:ext uri="{FF2B5EF4-FFF2-40B4-BE49-F238E27FC236}">
              <a16:creationId xmlns:a16="http://schemas.microsoft.com/office/drawing/2014/main" id="{995BF1FA-B489-4568-80EF-89E883B6B1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1" name="CuadroTexto 196">
          <a:extLst>
            <a:ext uri="{FF2B5EF4-FFF2-40B4-BE49-F238E27FC236}">
              <a16:creationId xmlns:a16="http://schemas.microsoft.com/office/drawing/2014/main" id="{F9D390CF-4F39-49D7-8B44-8A657503EC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2" name="CuadroTexto 197">
          <a:extLst>
            <a:ext uri="{FF2B5EF4-FFF2-40B4-BE49-F238E27FC236}">
              <a16:creationId xmlns:a16="http://schemas.microsoft.com/office/drawing/2014/main" id="{8FB92927-0013-43FD-B3B4-677F44C4AA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3" name="CuadroTexto 198">
          <a:extLst>
            <a:ext uri="{FF2B5EF4-FFF2-40B4-BE49-F238E27FC236}">
              <a16:creationId xmlns:a16="http://schemas.microsoft.com/office/drawing/2014/main" id="{005A6E7F-3CEE-4E89-AB28-40047FEBDB1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4" name="CuadroTexto 199">
          <a:extLst>
            <a:ext uri="{FF2B5EF4-FFF2-40B4-BE49-F238E27FC236}">
              <a16:creationId xmlns:a16="http://schemas.microsoft.com/office/drawing/2014/main" id="{2E11389A-64B1-4286-9A6D-0170C96CD0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5" name="CuadroTexto 200">
          <a:extLst>
            <a:ext uri="{FF2B5EF4-FFF2-40B4-BE49-F238E27FC236}">
              <a16:creationId xmlns:a16="http://schemas.microsoft.com/office/drawing/2014/main" id="{FF5F8049-66AB-486E-A80B-D6DB32DF76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6" name="CuadroTexto 201">
          <a:extLst>
            <a:ext uri="{FF2B5EF4-FFF2-40B4-BE49-F238E27FC236}">
              <a16:creationId xmlns:a16="http://schemas.microsoft.com/office/drawing/2014/main" id="{A40FB912-637C-4BAA-8E80-F737305A2C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7" name="CuadroTexto 203">
          <a:extLst>
            <a:ext uri="{FF2B5EF4-FFF2-40B4-BE49-F238E27FC236}">
              <a16:creationId xmlns:a16="http://schemas.microsoft.com/office/drawing/2014/main" id="{176BC331-DB92-4D55-B05C-C16A1720AF2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8" name="CuadroTexto 204">
          <a:extLst>
            <a:ext uri="{FF2B5EF4-FFF2-40B4-BE49-F238E27FC236}">
              <a16:creationId xmlns:a16="http://schemas.microsoft.com/office/drawing/2014/main" id="{AFAE0416-D9C5-4195-A1A2-BA805D7F34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59" name="CuadroTexto 205">
          <a:extLst>
            <a:ext uri="{FF2B5EF4-FFF2-40B4-BE49-F238E27FC236}">
              <a16:creationId xmlns:a16="http://schemas.microsoft.com/office/drawing/2014/main" id="{389A8849-6219-47E4-BE9F-AA446F484D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60" name="CuadroTexto 206">
          <a:extLst>
            <a:ext uri="{FF2B5EF4-FFF2-40B4-BE49-F238E27FC236}">
              <a16:creationId xmlns:a16="http://schemas.microsoft.com/office/drawing/2014/main" id="{D9428079-01E1-4289-AD8A-E815B78572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61" name="CuadroTexto 207">
          <a:extLst>
            <a:ext uri="{FF2B5EF4-FFF2-40B4-BE49-F238E27FC236}">
              <a16:creationId xmlns:a16="http://schemas.microsoft.com/office/drawing/2014/main" id="{EFAC2792-8D37-4641-B948-C7DDFBC29C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62" name="CuadroTexto 208">
          <a:extLst>
            <a:ext uri="{FF2B5EF4-FFF2-40B4-BE49-F238E27FC236}">
              <a16:creationId xmlns:a16="http://schemas.microsoft.com/office/drawing/2014/main" id="{C2E2C280-E2B7-4C5F-9C9E-255892F966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63" name="CuadroTexto 210">
          <a:extLst>
            <a:ext uri="{FF2B5EF4-FFF2-40B4-BE49-F238E27FC236}">
              <a16:creationId xmlns:a16="http://schemas.microsoft.com/office/drawing/2014/main" id="{DB61AD04-5D84-4E8F-B2CD-67A7914E6C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64" name="CuadroTexto 211">
          <a:extLst>
            <a:ext uri="{FF2B5EF4-FFF2-40B4-BE49-F238E27FC236}">
              <a16:creationId xmlns:a16="http://schemas.microsoft.com/office/drawing/2014/main" id="{18AA65C4-C634-47E9-9C96-844C8EFF00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65" name="CuadroTexto 212">
          <a:extLst>
            <a:ext uri="{FF2B5EF4-FFF2-40B4-BE49-F238E27FC236}">
              <a16:creationId xmlns:a16="http://schemas.microsoft.com/office/drawing/2014/main" id="{9C7BA1C2-8C00-49C9-98A1-11B523432B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466" name="CuadroTexto 213">
          <a:extLst>
            <a:ext uri="{FF2B5EF4-FFF2-40B4-BE49-F238E27FC236}">
              <a16:creationId xmlns:a16="http://schemas.microsoft.com/office/drawing/2014/main" id="{6EB48C02-B187-4F1D-9081-764DC61EFD7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467" name="CuadroTexto 214">
          <a:extLst>
            <a:ext uri="{FF2B5EF4-FFF2-40B4-BE49-F238E27FC236}">
              <a16:creationId xmlns:a16="http://schemas.microsoft.com/office/drawing/2014/main" id="{07764AF1-15A2-460D-9449-360C0F7500B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468" name="CuadroTexto 215">
          <a:extLst>
            <a:ext uri="{FF2B5EF4-FFF2-40B4-BE49-F238E27FC236}">
              <a16:creationId xmlns:a16="http://schemas.microsoft.com/office/drawing/2014/main" id="{F5F14CA3-15AB-4E0B-A77A-ADEF3F5867A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469" name="CuadroTexto 44">
          <a:extLst>
            <a:ext uri="{FF2B5EF4-FFF2-40B4-BE49-F238E27FC236}">
              <a16:creationId xmlns:a16="http://schemas.microsoft.com/office/drawing/2014/main" id="{2A5736D8-B2C7-4CC2-B2FF-BCB20A650D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470" name="CuadroTexto 53">
          <a:extLst>
            <a:ext uri="{FF2B5EF4-FFF2-40B4-BE49-F238E27FC236}">
              <a16:creationId xmlns:a16="http://schemas.microsoft.com/office/drawing/2014/main" id="{8B8D43D8-90D3-4EB9-AE59-92711394A1B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471" name="CuadroTexto 60">
          <a:extLst>
            <a:ext uri="{FF2B5EF4-FFF2-40B4-BE49-F238E27FC236}">
              <a16:creationId xmlns:a16="http://schemas.microsoft.com/office/drawing/2014/main" id="{478BEF66-B8DF-47FD-9262-5ABFE0D98B5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472" name="CuadroTexto 64">
          <a:extLst>
            <a:ext uri="{FF2B5EF4-FFF2-40B4-BE49-F238E27FC236}">
              <a16:creationId xmlns:a16="http://schemas.microsoft.com/office/drawing/2014/main" id="{E98B2C0A-2F1F-4891-97B2-4AC17867EAB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473" name="CuadroTexto 71">
          <a:extLst>
            <a:ext uri="{FF2B5EF4-FFF2-40B4-BE49-F238E27FC236}">
              <a16:creationId xmlns:a16="http://schemas.microsoft.com/office/drawing/2014/main" id="{B550A07B-E3DD-41EB-BCD3-C6D43ACB4EE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474" name="CuadroTexto 78">
          <a:extLst>
            <a:ext uri="{FF2B5EF4-FFF2-40B4-BE49-F238E27FC236}">
              <a16:creationId xmlns:a16="http://schemas.microsoft.com/office/drawing/2014/main" id="{FA9FAAAE-9ED7-47CD-B631-321881C0268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75" name="CuadroTexto 176">
          <a:extLst>
            <a:ext uri="{FF2B5EF4-FFF2-40B4-BE49-F238E27FC236}">
              <a16:creationId xmlns:a16="http://schemas.microsoft.com/office/drawing/2014/main" id="{570C33C6-D252-46D2-81BA-D273C139FF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76" name="CuadroTexto 177">
          <a:extLst>
            <a:ext uri="{FF2B5EF4-FFF2-40B4-BE49-F238E27FC236}">
              <a16:creationId xmlns:a16="http://schemas.microsoft.com/office/drawing/2014/main" id="{5A4E2CEC-D1FE-4FEF-8C0A-17CCEEDB04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77" name="CuadroTexto 178">
          <a:extLst>
            <a:ext uri="{FF2B5EF4-FFF2-40B4-BE49-F238E27FC236}">
              <a16:creationId xmlns:a16="http://schemas.microsoft.com/office/drawing/2014/main" id="{562081C9-D421-493F-9739-0DEBBDD1DBD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78" name="CuadroTexto 181">
          <a:extLst>
            <a:ext uri="{FF2B5EF4-FFF2-40B4-BE49-F238E27FC236}">
              <a16:creationId xmlns:a16="http://schemas.microsoft.com/office/drawing/2014/main" id="{D28C40C4-57E7-4AED-A757-A39DF293D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79" name="CuadroTexto 182">
          <a:extLst>
            <a:ext uri="{FF2B5EF4-FFF2-40B4-BE49-F238E27FC236}">
              <a16:creationId xmlns:a16="http://schemas.microsoft.com/office/drawing/2014/main" id="{98D97F9B-37C3-45E6-A3F8-540336B9B14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0" name="CuadroTexto 183">
          <a:extLst>
            <a:ext uri="{FF2B5EF4-FFF2-40B4-BE49-F238E27FC236}">
              <a16:creationId xmlns:a16="http://schemas.microsoft.com/office/drawing/2014/main" id="{17EA8496-E532-4E6A-897A-8CD42EB5AF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1" name="CuadroTexto 185">
          <a:extLst>
            <a:ext uri="{FF2B5EF4-FFF2-40B4-BE49-F238E27FC236}">
              <a16:creationId xmlns:a16="http://schemas.microsoft.com/office/drawing/2014/main" id="{D5773C50-2A00-4CF1-A307-72302503E4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2" name="CuadroTexto 186">
          <a:extLst>
            <a:ext uri="{FF2B5EF4-FFF2-40B4-BE49-F238E27FC236}">
              <a16:creationId xmlns:a16="http://schemas.microsoft.com/office/drawing/2014/main" id="{94BFF24B-EE95-4131-A335-D2203F8B9D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3" name="CuadroTexto 187">
          <a:extLst>
            <a:ext uri="{FF2B5EF4-FFF2-40B4-BE49-F238E27FC236}">
              <a16:creationId xmlns:a16="http://schemas.microsoft.com/office/drawing/2014/main" id="{333EA934-6C8F-42EE-BF59-822E01CC17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4" name="CuadroTexto 188">
          <a:extLst>
            <a:ext uri="{FF2B5EF4-FFF2-40B4-BE49-F238E27FC236}">
              <a16:creationId xmlns:a16="http://schemas.microsoft.com/office/drawing/2014/main" id="{725D8D11-7D30-4F85-AF0D-C67331E554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5" name="CuadroTexto 189">
          <a:extLst>
            <a:ext uri="{FF2B5EF4-FFF2-40B4-BE49-F238E27FC236}">
              <a16:creationId xmlns:a16="http://schemas.microsoft.com/office/drawing/2014/main" id="{83B5E8F5-2327-4C60-B1CB-311FC1ED03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6" name="CuadroTexto 190">
          <a:extLst>
            <a:ext uri="{FF2B5EF4-FFF2-40B4-BE49-F238E27FC236}">
              <a16:creationId xmlns:a16="http://schemas.microsoft.com/office/drawing/2014/main" id="{85470DE6-B31E-42AA-ADF3-619F863E2A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7" name="CuadroTexto 192">
          <a:extLst>
            <a:ext uri="{FF2B5EF4-FFF2-40B4-BE49-F238E27FC236}">
              <a16:creationId xmlns:a16="http://schemas.microsoft.com/office/drawing/2014/main" id="{101FA5D5-6377-4FBF-9260-1F0CC4D366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8" name="CuadroTexto 193">
          <a:extLst>
            <a:ext uri="{FF2B5EF4-FFF2-40B4-BE49-F238E27FC236}">
              <a16:creationId xmlns:a16="http://schemas.microsoft.com/office/drawing/2014/main" id="{FFC4A363-A11B-4B3D-823E-9DB97FC7A35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89" name="CuadroTexto 194">
          <a:extLst>
            <a:ext uri="{FF2B5EF4-FFF2-40B4-BE49-F238E27FC236}">
              <a16:creationId xmlns:a16="http://schemas.microsoft.com/office/drawing/2014/main" id="{A44C1E13-2F8E-4794-8A90-3569CDF0C5E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0" name="CuadroTexto 196">
          <a:extLst>
            <a:ext uri="{FF2B5EF4-FFF2-40B4-BE49-F238E27FC236}">
              <a16:creationId xmlns:a16="http://schemas.microsoft.com/office/drawing/2014/main" id="{739FA8C1-3D46-4093-BFBA-F2FD19916C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1" name="CuadroTexto 197">
          <a:extLst>
            <a:ext uri="{FF2B5EF4-FFF2-40B4-BE49-F238E27FC236}">
              <a16:creationId xmlns:a16="http://schemas.microsoft.com/office/drawing/2014/main" id="{69393EC9-3BAB-4F93-8308-5D6FABEBB8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2" name="CuadroTexto 198">
          <a:extLst>
            <a:ext uri="{FF2B5EF4-FFF2-40B4-BE49-F238E27FC236}">
              <a16:creationId xmlns:a16="http://schemas.microsoft.com/office/drawing/2014/main" id="{32635FA5-262F-4573-A6BB-FAC9CCFFD6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3" name="CuadroTexto 199">
          <a:extLst>
            <a:ext uri="{FF2B5EF4-FFF2-40B4-BE49-F238E27FC236}">
              <a16:creationId xmlns:a16="http://schemas.microsoft.com/office/drawing/2014/main" id="{2FC1FE4F-D849-451B-B590-ACBEDD5D8D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4" name="CuadroTexto 200">
          <a:extLst>
            <a:ext uri="{FF2B5EF4-FFF2-40B4-BE49-F238E27FC236}">
              <a16:creationId xmlns:a16="http://schemas.microsoft.com/office/drawing/2014/main" id="{9B981301-9099-4C0B-ACB6-286F1B5B5C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5" name="CuadroTexto 201">
          <a:extLst>
            <a:ext uri="{FF2B5EF4-FFF2-40B4-BE49-F238E27FC236}">
              <a16:creationId xmlns:a16="http://schemas.microsoft.com/office/drawing/2014/main" id="{FE8F9FE7-C535-4822-B06C-2678464644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6" name="CuadroTexto 203">
          <a:extLst>
            <a:ext uri="{FF2B5EF4-FFF2-40B4-BE49-F238E27FC236}">
              <a16:creationId xmlns:a16="http://schemas.microsoft.com/office/drawing/2014/main" id="{6962800B-E753-45A0-A7A9-863264C12C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7" name="CuadroTexto 204">
          <a:extLst>
            <a:ext uri="{FF2B5EF4-FFF2-40B4-BE49-F238E27FC236}">
              <a16:creationId xmlns:a16="http://schemas.microsoft.com/office/drawing/2014/main" id="{F036184C-77EF-4FBA-A706-63FFB5D4F2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8" name="CuadroTexto 205">
          <a:extLst>
            <a:ext uri="{FF2B5EF4-FFF2-40B4-BE49-F238E27FC236}">
              <a16:creationId xmlns:a16="http://schemas.microsoft.com/office/drawing/2014/main" id="{FC27C4A5-B249-4CF1-AC28-2AE4ED6100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499" name="CuadroTexto 206">
          <a:extLst>
            <a:ext uri="{FF2B5EF4-FFF2-40B4-BE49-F238E27FC236}">
              <a16:creationId xmlns:a16="http://schemas.microsoft.com/office/drawing/2014/main" id="{2036EAEE-1EF5-4F72-9F81-8292307585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00" name="CuadroTexto 207">
          <a:extLst>
            <a:ext uri="{FF2B5EF4-FFF2-40B4-BE49-F238E27FC236}">
              <a16:creationId xmlns:a16="http://schemas.microsoft.com/office/drawing/2014/main" id="{DF2BC503-A575-4D5A-9E1C-ABD1518D72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01" name="CuadroTexto 208">
          <a:extLst>
            <a:ext uri="{FF2B5EF4-FFF2-40B4-BE49-F238E27FC236}">
              <a16:creationId xmlns:a16="http://schemas.microsoft.com/office/drawing/2014/main" id="{0BF59F2E-6F26-4163-9D40-CEF6E90D8E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02" name="CuadroTexto 210">
          <a:extLst>
            <a:ext uri="{FF2B5EF4-FFF2-40B4-BE49-F238E27FC236}">
              <a16:creationId xmlns:a16="http://schemas.microsoft.com/office/drawing/2014/main" id="{D3F3A437-AD1C-4786-BDAA-284A3FADEE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03" name="CuadroTexto 211">
          <a:extLst>
            <a:ext uri="{FF2B5EF4-FFF2-40B4-BE49-F238E27FC236}">
              <a16:creationId xmlns:a16="http://schemas.microsoft.com/office/drawing/2014/main" id="{6786E919-82B9-463F-9EAB-32777DA689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04" name="CuadroTexto 212">
          <a:extLst>
            <a:ext uri="{FF2B5EF4-FFF2-40B4-BE49-F238E27FC236}">
              <a16:creationId xmlns:a16="http://schemas.microsoft.com/office/drawing/2014/main" id="{3A5897F0-A246-4E81-8BC4-56AB9E2100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505" name="CuadroTexto 213">
          <a:extLst>
            <a:ext uri="{FF2B5EF4-FFF2-40B4-BE49-F238E27FC236}">
              <a16:creationId xmlns:a16="http://schemas.microsoft.com/office/drawing/2014/main" id="{4EA6005F-F11F-450C-84A8-EE95A57630BD}"/>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506" name="CuadroTexto 214">
          <a:extLst>
            <a:ext uri="{FF2B5EF4-FFF2-40B4-BE49-F238E27FC236}">
              <a16:creationId xmlns:a16="http://schemas.microsoft.com/office/drawing/2014/main" id="{17B08505-848F-443B-8946-7543C9D7FD9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507" name="CuadroTexto 215">
          <a:extLst>
            <a:ext uri="{FF2B5EF4-FFF2-40B4-BE49-F238E27FC236}">
              <a16:creationId xmlns:a16="http://schemas.microsoft.com/office/drawing/2014/main" id="{8C7A6102-B14F-4DD1-919A-CABEF755114D}"/>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508" name="CuadroTexto 44">
          <a:extLst>
            <a:ext uri="{FF2B5EF4-FFF2-40B4-BE49-F238E27FC236}">
              <a16:creationId xmlns:a16="http://schemas.microsoft.com/office/drawing/2014/main" id="{EA0B9A9F-6473-40D2-A56B-1FA1A26C4B8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509" name="CuadroTexto 53">
          <a:extLst>
            <a:ext uri="{FF2B5EF4-FFF2-40B4-BE49-F238E27FC236}">
              <a16:creationId xmlns:a16="http://schemas.microsoft.com/office/drawing/2014/main" id="{922FAFCE-C2E6-4282-B1F9-1740E389A70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56</xdr:row>
      <xdr:rowOff>0</xdr:rowOff>
    </xdr:from>
    <xdr:ext cx="65" cy="172227"/>
    <xdr:sp macro="" textlink="">
      <xdr:nvSpPr>
        <xdr:cNvPr id="3510" name="CuadroTexto 60">
          <a:extLst>
            <a:ext uri="{FF2B5EF4-FFF2-40B4-BE49-F238E27FC236}">
              <a16:creationId xmlns:a16="http://schemas.microsoft.com/office/drawing/2014/main" id="{915C221A-2DC4-41E8-948C-CA4936BF669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511" name="CuadroTexto 64">
          <a:extLst>
            <a:ext uri="{FF2B5EF4-FFF2-40B4-BE49-F238E27FC236}">
              <a16:creationId xmlns:a16="http://schemas.microsoft.com/office/drawing/2014/main" id="{88967019-6393-4A0D-BEE2-B82D01E2ED6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512" name="CuadroTexto 71">
          <a:extLst>
            <a:ext uri="{FF2B5EF4-FFF2-40B4-BE49-F238E27FC236}">
              <a16:creationId xmlns:a16="http://schemas.microsoft.com/office/drawing/2014/main" id="{CE95D2BD-E76E-4419-AB9C-5A76E717F3A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56</xdr:row>
      <xdr:rowOff>0</xdr:rowOff>
    </xdr:from>
    <xdr:ext cx="65" cy="172227"/>
    <xdr:sp macro="" textlink="">
      <xdr:nvSpPr>
        <xdr:cNvPr id="3513" name="CuadroTexto 78">
          <a:extLst>
            <a:ext uri="{FF2B5EF4-FFF2-40B4-BE49-F238E27FC236}">
              <a16:creationId xmlns:a16="http://schemas.microsoft.com/office/drawing/2014/main" id="{AB564FA8-4001-446A-9ED2-1D5A6B17AE6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14" name="CuadroTexto 176">
          <a:extLst>
            <a:ext uri="{FF2B5EF4-FFF2-40B4-BE49-F238E27FC236}">
              <a16:creationId xmlns:a16="http://schemas.microsoft.com/office/drawing/2014/main" id="{8C042FB4-B90B-49E2-90E4-DDFE399286E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15" name="CuadroTexto 177">
          <a:extLst>
            <a:ext uri="{FF2B5EF4-FFF2-40B4-BE49-F238E27FC236}">
              <a16:creationId xmlns:a16="http://schemas.microsoft.com/office/drawing/2014/main" id="{D6D77EBF-FBCE-45A2-AE43-B37EF4F357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16" name="CuadroTexto 178">
          <a:extLst>
            <a:ext uri="{FF2B5EF4-FFF2-40B4-BE49-F238E27FC236}">
              <a16:creationId xmlns:a16="http://schemas.microsoft.com/office/drawing/2014/main" id="{D6D0DDF7-CB59-4EE6-9877-F81453445DD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17" name="CuadroTexto 181">
          <a:extLst>
            <a:ext uri="{FF2B5EF4-FFF2-40B4-BE49-F238E27FC236}">
              <a16:creationId xmlns:a16="http://schemas.microsoft.com/office/drawing/2014/main" id="{35557990-DF02-4950-B4CE-A396FA15EE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18" name="CuadroTexto 182">
          <a:extLst>
            <a:ext uri="{FF2B5EF4-FFF2-40B4-BE49-F238E27FC236}">
              <a16:creationId xmlns:a16="http://schemas.microsoft.com/office/drawing/2014/main" id="{C889BA18-FB3D-4322-9A8F-22585CB744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19" name="CuadroTexto 183">
          <a:extLst>
            <a:ext uri="{FF2B5EF4-FFF2-40B4-BE49-F238E27FC236}">
              <a16:creationId xmlns:a16="http://schemas.microsoft.com/office/drawing/2014/main" id="{A15C89F0-000E-4BCC-89B6-B7536A258E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0" name="CuadroTexto 185">
          <a:extLst>
            <a:ext uri="{FF2B5EF4-FFF2-40B4-BE49-F238E27FC236}">
              <a16:creationId xmlns:a16="http://schemas.microsoft.com/office/drawing/2014/main" id="{A6AB8C96-D0A1-4DCF-B470-98EE1FD6D13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1" name="CuadroTexto 186">
          <a:extLst>
            <a:ext uri="{FF2B5EF4-FFF2-40B4-BE49-F238E27FC236}">
              <a16:creationId xmlns:a16="http://schemas.microsoft.com/office/drawing/2014/main" id="{58DC6934-188A-4258-89D0-0E40C205EA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2" name="CuadroTexto 187">
          <a:extLst>
            <a:ext uri="{FF2B5EF4-FFF2-40B4-BE49-F238E27FC236}">
              <a16:creationId xmlns:a16="http://schemas.microsoft.com/office/drawing/2014/main" id="{434813E8-F065-4B32-AD3F-7CC25D83BF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3" name="CuadroTexto 188">
          <a:extLst>
            <a:ext uri="{FF2B5EF4-FFF2-40B4-BE49-F238E27FC236}">
              <a16:creationId xmlns:a16="http://schemas.microsoft.com/office/drawing/2014/main" id="{20E861C3-4FD9-4164-A6C4-C5715CD271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4" name="CuadroTexto 189">
          <a:extLst>
            <a:ext uri="{FF2B5EF4-FFF2-40B4-BE49-F238E27FC236}">
              <a16:creationId xmlns:a16="http://schemas.microsoft.com/office/drawing/2014/main" id="{B672328A-0DF1-42ED-9531-FF84BB812F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5" name="CuadroTexto 190">
          <a:extLst>
            <a:ext uri="{FF2B5EF4-FFF2-40B4-BE49-F238E27FC236}">
              <a16:creationId xmlns:a16="http://schemas.microsoft.com/office/drawing/2014/main" id="{73DD2588-0985-4E02-B4C7-77E73EFEAE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6" name="CuadroTexto 192">
          <a:extLst>
            <a:ext uri="{FF2B5EF4-FFF2-40B4-BE49-F238E27FC236}">
              <a16:creationId xmlns:a16="http://schemas.microsoft.com/office/drawing/2014/main" id="{04247B13-2797-4450-953F-2D76B1DDE4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7" name="CuadroTexto 193">
          <a:extLst>
            <a:ext uri="{FF2B5EF4-FFF2-40B4-BE49-F238E27FC236}">
              <a16:creationId xmlns:a16="http://schemas.microsoft.com/office/drawing/2014/main" id="{F91B761D-C118-4D2D-AC60-2DA19960915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8" name="CuadroTexto 194">
          <a:extLst>
            <a:ext uri="{FF2B5EF4-FFF2-40B4-BE49-F238E27FC236}">
              <a16:creationId xmlns:a16="http://schemas.microsoft.com/office/drawing/2014/main" id="{F0DA3047-E32E-4F41-9240-ACB4F206EB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29" name="CuadroTexto 196">
          <a:extLst>
            <a:ext uri="{FF2B5EF4-FFF2-40B4-BE49-F238E27FC236}">
              <a16:creationId xmlns:a16="http://schemas.microsoft.com/office/drawing/2014/main" id="{34DC1E02-7177-4E11-935B-037DB3F87A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0" name="CuadroTexto 197">
          <a:extLst>
            <a:ext uri="{FF2B5EF4-FFF2-40B4-BE49-F238E27FC236}">
              <a16:creationId xmlns:a16="http://schemas.microsoft.com/office/drawing/2014/main" id="{16CDBE22-8E7F-4633-898A-77C38ED2E2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1" name="CuadroTexto 198">
          <a:extLst>
            <a:ext uri="{FF2B5EF4-FFF2-40B4-BE49-F238E27FC236}">
              <a16:creationId xmlns:a16="http://schemas.microsoft.com/office/drawing/2014/main" id="{466C6A3A-43C1-4F45-9E06-0C9DED44D07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2" name="CuadroTexto 199">
          <a:extLst>
            <a:ext uri="{FF2B5EF4-FFF2-40B4-BE49-F238E27FC236}">
              <a16:creationId xmlns:a16="http://schemas.microsoft.com/office/drawing/2014/main" id="{D0C4E085-BF4C-4B4E-927B-C731A5E7187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3" name="CuadroTexto 200">
          <a:extLst>
            <a:ext uri="{FF2B5EF4-FFF2-40B4-BE49-F238E27FC236}">
              <a16:creationId xmlns:a16="http://schemas.microsoft.com/office/drawing/2014/main" id="{68C3FEEB-F280-4321-975D-316996ED12C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4" name="CuadroTexto 201">
          <a:extLst>
            <a:ext uri="{FF2B5EF4-FFF2-40B4-BE49-F238E27FC236}">
              <a16:creationId xmlns:a16="http://schemas.microsoft.com/office/drawing/2014/main" id="{4CB31ECE-AF9C-4E98-AE2E-1B7ADBB0CE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5" name="CuadroTexto 203">
          <a:extLst>
            <a:ext uri="{FF2B5EF4-FFF2-40B4-BE49-F238E27FC236}">
              <a16:creationId xmlns:a16="http://schemas.microsoft.com/office/drawing/2014/main" id="{B8473C1F-521A-4F42-9B9A-B66803AD28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6" name="CuadroTexto 204">
          <a:extLst>
            <a:ext uri="{FF2B5EF4-FFF2-40B4-BE49-F238E27FC236}">
              <a16:creationId xmlns:a16="http://schemas.microsoft.com/office/drawing/2014/main" id="{75E2C1CD-4B6B-40BE-BE8F-40D03DC256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7" name="CuadroTexto 205">
          <a:extLst>
            <a:ext uri="{FF2B5EF4-FFF2-40B4-BE49-F238E27FC236}">
              <a16:creationId xmlns:a16="http://schemas.microsoft.com/office/drawing/2014/main" id="{6D3541AB-809A-4B72-AD38-49B72701A1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8" name="CuadroTexto 206">
          <a:extLst>
            <a:ext uri="{FF2B5EF4-FFF2-40B4-BE49-F238E27FC236}">
              <a16:creationId xmlns:a16="http://schemas.microsoft.com/office/drawing/2014/main" id="{376E681D-4302-4D54-861D-0C41E0E973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39" name="CuadroTexto 207">
          <a:extLst>
            <a:ext uri="{FF2B5EF4-FFF2-40B4-BE49-F238E27FC236}">
              <a16:creationId xmlns:a16="http://schemas.microsoft.com/office/drawing/2014/main" id="{2063A4C7-C35E-45DB-8C06-372E85FF9FD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40" name="CuadroTexto 208">
          <a:extLst>
            <a:ext uri="{FF2B5EF4-FFF2-40B4-BE49-F238E27FC236}">
              <a16:creationId xmlns:a16="http://schemas.microsoft.com/office/drawing/2014/main" id="{D0EF87A4-0912-4F93-93E2-BB64720D9A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41" name="CuadroTexto 210">
          <a:extLst>
            <a:ext uri="{FF2B5EF4-FFF2-40B4-BE49-F238E27FC236}">
              <a16:creationId xmlns:a16="http://schemas.microsoft.com/office/drawing/2014/main" id="{3018F2A8-1ADC-4939-91B5-8523743C4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42" name="CuadroTexto 211">
          <a:extLst>
            <a:ext uri="{FF2B5EF4-FFF2-40B4-BE49-F238E27FC236}">
              <a16:creationId xmlns:a16="http://schemas.microsoft.com/office/drawing/2014/main" id="{5E1FF296-F013-4649-9E3A-CED58A3137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56</xdr:row>
      <xdr:rowOff>0</xdr:rowOff>
    </xdr:from>
    <xdr:ext cx="65" cy="172227"/>
    <xdr:sp macro="" textlink="">
      <xdr:nvSpPr>
        <xdr:cNvPr id="3543" name="CuadroTexto 212">
          <a:extLst>
            <a:ext uri="{FF2B5EF4-FFF2-40B4-BE49-F238E27FC236}">
              <a16:creationId xmlns:a16="http://schemas.microsoft.com/office/drawing/2014/main" id="{C131DDF6-1296-412E-979A-98D93ABF1E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544" name="CuadroTexto 213">
          <a:extLst>
            <a:ext uri="{FF2B5EF4-FFF2-40B4-BE49-F238E27FC236}">
              <a16:creationId xmlns:a16="http://schemas.microsoft.com/office/drawing/2014/main" id="{0D449416-5B5C-44F0-9DDA-8C0057713FF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545" name="CuadroTexto 214">
          <a:extLst>
            <a:ext uri="{FF2B5EF4-FFF2-40B4-BE49-F238E27FC236}">
              <a16:creationId xmlns:a16="http://schemas.microsoft.com/office/drawing/2014/main" id="{E6EE4545-EA53-402B-96C8-069A105C7A1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56</xdr:row>
      <xdr:rowOff>0</xdr:rowOff>
    </xdr:from>
    <xdr:ext cx="65" cy="172227"/>
    <xdr:sp macro="" textlink="">
      <xdr:nvSpPr>
        <xdr:cNvPr id="3546" name="CuadroTexto 215">
          <a:extLst>
            <a:ext uri="{FF2B5EF4-FFF2-40B4-BE49-F238E27FC236}">
              <a16:creationId xmlns:a16="http://schemas.microsoft.com/office/drawing/2014/main" id="{7224B9EB-69D4-4854-BC8F-877CF117065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47" name="CuadroTexto 3546">
          <a:extLst>
            <a:ext uri="{FF2B5EF4-FFF2-40B4-BE49-F238E27FC236}">
              <a16:creationId xmlns:a16="http://schemas.microsoft.com/office/drawing/2014/main" id="{CC504544-361F-4CB3-8FE1-ED4E8AA7DBE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48" name="CuadroTexto 3547">
          <a:extLst>
            <a:ext uri="{FF2B5EF4-FFF2-40B4-BE49-F238E27FC236}">
              <a16:creationId xmlns:a16="http://schemas.microsoft.com/office/drawing/2014/main" id="{23A4684D-1815-4F3A-AEB9-FA7047C2757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49" name="CuadroTexto 3548">
          <a:extLst>
            <a:ext uri="{FF2B5EF4-FFF2-40B4-BE49-F238E27FC236}">
              <a16:creationId xmlns:a16="http://schemas.microsoft.com/office/drawing/2014/main" id="{1FE09EDD-ABBE-4FF3-A144-0291393D07C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50" name="CuadroTexto 3549">
          <a:extLst>
            <a:ext uri="{FF2B5EF4-FFF2-40B4-BE49-F238E27FC236}">
              <a16:creationId xmlns:a16="http://schemas.microsoft.com/office/drawing/2014/main" id="{2B25C4E8-3290-419A-98CB-822F23F4DBA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51" name="CuadroTexto 3550">
          <a:extLst>
            <a:ext uri="{FF2B5EF4-FFF2-40B4-BE49-F238E27FC236}">
              <a16:creationId xmlns:a16="http://schemas.microsoft.com/office/drawing/2014/main" id="{0CD07346-8D84-4A05-B324-8157C87C02D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52" name="CuadroTexto 3551">
          <a:extLst>
            <a:ext uri="{FF2B5EF4-FFF2-40B4-BE49-F238E27FC236}">
              <a16:creationId xmlns:a16="http://schemas.microsoft.com/office/drawing/2014/main" id="{66A8A208-F067-494C-90E7-44A2E2FF824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53" name="CuadroTexto 277">
          <a:extLst>
            <a:ext uri="{FF2B5EF4-FFF2-40B4-BE49-F238E27FC236}">
              <a16:creationId xmlns:a16="http://schemas.microsoft.com/office/drawing/2014/main" id="{99AC42A7-A508-4435-94F7-1ECA51AE98F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54" name="CuadroTexto 286">
          <a:extLst>
            <a:ext uri="{FF2B5EF4-FFF2-40B4-BE49-F238E27FC236}">
              <a16:creationId xmlns:a16="http://schemas.microsoft.com/office/drawing/2014/main" id="{DB26A03C-D92F-464C-8968-48E18B1CA46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55" name="CuadroTexto 293">
          <a:extLst>
            <a:ext uri="{FF2B5EF4-FFF2-40B4-BE49-F238E27FC236}">
              <a16:creationId xmlns:a16="http://schemas.microsoft.com/office/drawing/2014/main" id="{5ABAACE2-6C87-4B10-B280-36E5647A7AE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56" name="CuadroTexto 297">
          <a:extLst>
            <a:ext uri="{FF2B5EF4-FFF2-40B4-BE49-F238E27FC236}">
              <a16:creationId xmlns:a16="http://schemas.microsoft.com/office/drawing/2014/main" id="{0D4B388C-0C9C-45E1-9118-FD2704B36A0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57" name="CuadroTexto 304">
          <a:extLst>
            <a:ext uri="{FF2B5EF4-FFF2-40B4-BE49-F238E27FC236}">
              <a16:creationId xmlns:a16="http://schemas.microsoft.com/office/drawing/2014/main" id="{2338AE20-4C8E-4AC9-B4DC-5BABA74D7F5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58" name="CuadroTexto 311">
          <a:extLst>
            <a:ext uri="{FF2B5EF4-FFF2-40B4-BE49-F238E27FC236}">
              <a16:creationId xmlns:a16="http://schemas.microsoft.com/office/drawing/2014/main" id="{6D8E447F-B61A-480D-A53B-DBEB63347C0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59" name="CuadroTexto 318">
          <a:extLst>
            <a:ext uri="{FF2B5EF4-FFF2-40B4-BE49-F238E27FC236}">
              <a16:creationId xmlns:a16="http://schemas.microsoft.com/office/drawing/2014/main" id="{90AF0C05-6C04-4A08-AFC5-EB2C6A90CCF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60" name="CuadroTexto 325">
          <a:extLst>
            <a:ext uri="{FF2B5EF4-FFF2-40B4-BE49-F238E27FC236}">
              <a16:creationId xmlns:a16="http://schemas.microsoft.com/office/drawing/2014/main" id="{18E4E76B-6976-440B-AC2C-56A8DAC132D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61" name="CuadroTexto 332">
          <a:extLst>
            <a:ext uri="{FF2B5EF4-FFF2-40B4-BE49-F238E27FC236}">
              <a16:creationId xmlns:a16="http://schemas.microsoft.com/office/drawing/2014/main" id="{430A7B6A-7DAF-4C4D-B77D-615E4355E11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62" name="CuadroTexto 175">
          <a:extLst>
            <a:ext uri="{FF2B5EF4-FFF2-40B4-BE49-F238E27FC236}">
              <a16:creationId xmlns:a16="http://schemas.microsoft.com/office/drawing/2014/main" id="{01B9882A-43D0-4A66-B7F4-85A0FC6275C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63" name="CuadroTexto 184">
          <a:extLst>
            <a:ext uri="{FF2B5EF4-FFF2-40B4-BE49-F238E27FC236}">
              <a16:creationId xmlns:a16="http://schemas.microsoft.com/office/drawing/2014/main" id="{97479643-FFC8-492B-B176-E11A68A588F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64" name="CuadroTexto 191">
          <a:extLst>
            <a:ext uri="{FF2B5EF4-FFF2-40B4-BE49-F238E27FC236}">
              <a16:creationId xmlns:a16="http://schemas.microsoft.com/office/drawing/2014/main" id="{143F2993-29CC-41DE-A601-5DA70322E25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65" name="CuadroTexto 195">
          <a:extLst>
            <a:ext uri="{FF2B5EF4-FFF2-40B4-BE49-F238E27FC236}">
              <a16:creationId xmlns:a16="http://schemas.microsoft.com/office/drawing/2014/main" id="{58DF6374-1E36-4D99-AFC9-7FEA266CB7C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66" name="CuadroTexto 202">
          <a:extLst>
            <a:ext uri="{FF2B5EF4-FFF2-40B4-BE49-F238E27FC236}">
              <a16:creationId xmlns:a16="http://schemas.microsoft.com/office/drawing/2014/main" id="{21D145B7-C35B-4272-9077-ABF26419307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67" name="CuadroTexto 209">
          <a:extLst>
            <a:ext uri="{FF2B5EF4-FFF2-40B4-BE49-F238E27FC236}">
              <a16:creationId xmlns:a16="http://schemas.microsoft.com/office/drawing/2014/main" id="{6B51EFC3-269F-4BBE-A09F-A0043C1083E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68" name="CuadroTexto 3567">
          <a:extLst>
            <a:ext uri="{FF2B5EF4-FFF2-40B4-BE49-F238E27FC236}">
              <a16:creationId xmlns:a16="http://schemas.microsoft.com/office/drawing/2014/main" id="{0E1AAEA9-CD99-4415-8E4C-BECDAE1E6AB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69" name="CuadroTexto 3568">
          <a:extLst>
            <a:ext uri="{FF2B5EF4-FFF2-40B4-BE49-F238E27FC236}">
              <a16:creationId xmlns:a16="http://schemas.microsoft.com/office/drawing/2014/main" id="{41FAA9CD-3515-4BE5-B4FB-3306824BFFB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70" name="CuadroTexto 3569">
          <a:extLst>
            <a:ext uri="{FF2B5EF4-FFF2-40B4-BE49-F238E27FC236}">
              <a16:creationId xmlns:a16="http://schemas.microsoft.com/office/drawing/2014/main" id="{F3F5156E-918C-4551-8747-EF73117D533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71" name="CuadroTexto 3570">
          <a:extLst>
            <a:ext uri="{FF2B5EF4-FFF2-40B4-BE49-F238E27FC236}">
              <a16:creationId xmlns:a16="http://schemas.microsoft.com/office/drawing/2014/main" id="{8A7F0C06-768C-4AB2-86E1-CA8694FFF5D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72" name="CuadroTexto 3571">
          <a:extLst>
            <a:ext uri="{FF2B5EF4-FFF2-40B4-BE49-F238E27FC236}">
              <a16:creationId xmlns:a16="http://schemas.microsoft.com/office/drawing/2014/main" id="{4302941F-E89E-481A-8DBD-29660561896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73" name="CuadroTexto 3572">
          <a:extLst>
            <a:ext uri="{FF2B5EF4-FFF2-40B4-BE49-F238E27FC236}">
              <a16:creationId xmlns:a16="http://schemas.microsoft.com/office/drawing/2014/main" id="{FA2DA154-1C6D-486C-9C7B-255E8123192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74" name="CuadroTexto 3573">
          <a:extLst>
            <a:ext uri="{FF2B5EF4-FFF2-40B4-BE49-F238E27FC236}">
              <a16:creationId xmlns:a16="http://schemas.microsoft.com/office/drawing/2014/main" id="{6F5A1F77-2106-42EB-B3A8-2EB67083038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75" name="CuadroTexto 3574">
          <a:extLst>
            <a:ext uri="{FF2B5EF4-FFF2-40B4-BE49-F238E27FC236}">
              <a16:creationId xmlns:a16="http://schemas.microsoft.com/office/drawing/2014/main" id="{1FC36DDD-AF13-46F3-AF01-7E1A7051037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76" name="CuadroTexto 3575">
          <a:extLst>
            <a:ext uri="{FF2B5EF4-FFF2-40B4-BE49-F238E27FC236}">
              <a16:creationId xmlns:a16="http://schemas.microsoft.com/office/drawing/2014/main" id="{4BAF6CF0-30A0-40E7-922A-B78BDF4BB2A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77" name="CuadroTexto 3576">
          <a:extLst>
            <a:ext uri="{FF2B5EF4-FFF2-40B4-BE49-F238E27FC236}">
              <a16:creationId xmlns:a16="http://schemas.microsoft.com/office/drawing/2014/main" id="{C24445EC-AF2A-4FD7-943B-31F8F5E5E12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78" name="CuadroTexto 3577">
          <a:extLst>
            <a:ext uri="{FF2B5EF4-FFF2-40B4-BE49-F238E27FC236}">
              <a16:creationId xmlns:a16="http://schemas.microsoft.com/office/drawing/2014/main" id="{3B45BDB6-D7D4-4EB9-9313-5CA412CA48F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79" name="CuadroTexto 3578">
          <a:extLst>
            <a:ext uri="{FF2B5EF4-FFF2-40B4-BE49-F238E27FC236}">
              <a16:creationId xmlns:a16="http://schemas.microsoft.com/office/drawing/2014/main" id="{29A68D75-1CBA-4D8A-A684-53706B8A9AD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80" name="CuadroTexto 3579">
          <a:extLst>
            <a:ext uri="{FF2B5EF4-FFF2-40B4-BE49-F238E27FC236}">
              <a16:creationId xmlns:a16="http://schemas.microsoft.com/office/drawing/2014/main" id="{2419ACB1-E7D7-4AA5-9B3A-54FD3860FAC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81" name="CuadroTexto 3580">
          <a:extLst>
            <a:ext uri="{FF2B5EF4-FFF2-40B4-BE49-F238E27FC236}">
              <a16:creationId xmlns:a16="http://schemas.microsoft.com/office/drawing/2014/main" id="{377BB685-602E-43E4-9E44-D62476C15CC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82" name="CuadroTexto 3581">
          <a:extLst>
            <a:ext uri="{FF2B5EF4-FFF2-40B4-BE49-F238E27FC236}">
              <a16:creationId xmlns:a16="http://schemas.microsoft.com/office/drawing/2014/main" id="{7FA16EAA-0E89-4B30-8F2F-E30BC1C09C8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83" name="CuadroTexto 3582">
          <a:extLst>
            <a:ext uri="{FF2B5EF4-FFF2-40B4-BE49-F238E27FC236}">
              <a16:creationId xmlns:a16="http://schemas.microsoft.com/office/drawing/2014/main" id="{FF5BF7E6-65DC-4B02-877A-721F48C5DB6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84" name="CuadroTexto 3583">
          <a:extLst>
            <a:ext uri="{FF2B5EF4-FFF2-40B4-BE49-F238E27FC236}">
              <a16:creationId xmlns:a16="http://schemas.microsoft.com/office/drawing/2014/main" id="{5E6C4D9B-EC88-42D8-8A56-C8D7927DA7C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85" name="CuadroTexto 3584">
          <a:extLst>
            <a:ext uri="{FF2B5EF4-FFF2-40B4-BE49-F238E27FC236}">
              <a16:creationId xmlns:a16="http://schemas.microsoft.com/office/drawing/2014/main" id="{BAC89EA2-6A50-436E-899A-20012FDD8D9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86" name="CuadroTexto 3585">
          <a:extLst>
            <a:ext uri="{FF2B5EF4-FFF2-40B4-BE49-F238E27FC236}">
              <a16:creationId xmlns:a16="http://schemas.microsoft.com/office/drawing/2014/main" id="{526134C2-49BA-48FF-BB5F-9DC1A097BAF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87" name="CuadroTexto 3586">
          <a:extLst>
            <a:ext uri="{FF2B5EF4-FFF2-40B4-BE49-F238E27FC236}">
              <a16:creationId xmlns:a16="http://schemas.microsoft.com/office/drawing/2014/main" id="{34A2570A-E100-4FF4-87B7-7BA477452DB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88" name="CuadroTexto 3587">
          <a:extLst>
            <a:ext uri="{FF2B5EF4-FFF2-40B4-BE49-F238E27FC236}">
              <a16:creationId xmlns:a16="http://schemas.microsoft.com/office/drawing/2014/main" id="{FF73DF68-3FD9-4F05-A53C-78987B5E421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89" name="CuadroTexto 3588">
          <a:extLst>
            <a:ext uri="{FF2B5EF4-FFF2-40B4-BE49-F238E27FC236}">
              <a16:creationId xmlns:a16="http://schemas.microsoft.com/office/drawing/2014/main" id="{44D0B1A7-4A0B-4D86-9A57-E7932F3104C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90" name="CuadroTexto 3589">
          <a:extLst>
            <a:ext uri="{FF2B5EF4-FFF2-40B4-BE49-F238E27FC236}">
              <a16:creationId xmlns:a16="http://schemas.microsoft.com/office/drawing/2014/main" id="{FEF0B383-34A0-46C5-A4B4-7EC3C03DC7C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91" name="CuadroTexto 3590">
          <a:extLst>
            <a:ext uri="{FF2B5EF4-FFF2-40B4-BE49-F238E27FC236}">
              <a16:creationId xmlns:a16="http://schemas.microsoft.com/office/drawing/2014/main" id="{A9CF66A4-A55E-40C8-906B-2F435ACABE8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92" name="CuadroTexto 3591">
          <a:extLst>
            <a:ext uri="{FF2B5EF4-FFF2-40B4-BE49-F238E27FC236}">
              <a16:creationId xmlns:a16="http://schemas.microsoft.com/office/drawing/2014/main" id="{AAD3FF1D-E15A-4F37-A8EB-1C8C3EDE912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93" name="CuadroTexto 3592">
          <a:extLst>
            <a:ext uri="{FF2B5EF4-FFF2-40B4-BE49-F238E27FC236}">
              <a16:creationId xmlns:a16="http://schemas.microsoft.com/office/drawing/2014/main" id="{5E98B265-1211-4A9E-860B-F91B5930259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94" name="CuadroTexto 3593">
          <a:extLst>
            <a:ext uri="{FF2B5EF4-FFF2-40B4-BE49-F238E27FC236}">
              <a16:creationId xmlns:a16="http://schemas.microsoft.com/office/drawing/2014/main" id="{798D4352-EC97-4332-898B-CD670DE48C4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95" name="CuadroTexto 3594">
          <a:extLst>
            <a:ext uri="{FF2B5EF4-FFF2-40B4-BE49-F238E27FC236}">
              <a16:creationId xmlns:a16="http://schemas.microsoft.com/office/drawing/2014/main" id="{3C32B579-C5B4-497E-A6D0-1D3BE4C56B2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96" name="CuadroTexto 3595">
          <a:extLst>
            <a:ext uri="{FF2B5EF4-FFF2-40B4-BE49-F238E27FC236}">
              <a16:creationId xmlns:a16="http://schemas.microsoft.com/office/drawing/2014/main" id="{1E9704E2-B6BA-48B0-9CBE-E26BF950A78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597" name="CuadroTexto 3596">
          <a:extLst>
            <a:ext uri="{FF2B5EF4-FFF2-40B4-BE49-F238E27FC236}">
              <a16:creationId xmlns:a16="http://schemas.microsoft.com/office/drawing/2014/main" id="{FFDEA5A2-1BCC-40C1-AE65-2B69310BB5A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98" name="CuadroTexto 3597">
          <a:extLst>
            <a:ext uri="{FF2B5EF4-FFF2-40B4-BE49-F238E27FC236}">
              <a16:creationId xmlns:a16="http://schemas.microsoft.com/office/drawing/2014/main" id="{650617A7-3475-4AC3-BE19-8584FDAB97A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599" name="CuadroTexto 3598">
          <a:extLst>
            <a:ext uri="{FF2B5EF4-FFF2-40B4-BE49-F238E27FC236}">
              <a16:creationId xmlns:a16="http://schemas.microsoft.com/office/drawing/2014/main" id="{D79ADC31-E00D-4C9F-B66C-CC833D7D2E6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00" name="CuadroTexto 3599">
          <a:extLst>
            <a:ext uri="{FF2B5EF4-FFF2-40B4-BE49-F238E27FC236}">
              <a16:creationId xmlns:a16="http://schemas.microsoft.com/office/drawing/2014/main" id="{30BCAA2F-7DB9-48E3-AC4E-6523C453D59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01" name="CuadroTexto 3600">
          <a:extLst>
            <a:ext uri="{FF2B5EF4-FFF2-40B4-BE49-F238E27FC236}">
              <a16:creationId xmlns:a16="http://schemas.microsoft.com/office/drawing/2014/main" id="{F24C4B64-D7C1-4950-A103-DBBBA3678A9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02" name="CuadroTexto 3601">
          <a:extLst>
            <a:ext uri="{FF2B5EF4-FFF2-40B4-BE49-F238E27FC236}">
              <a16:creationId xmlns:a16="http://schemas.microsoft.com/office/drawing/2014/main" id="{EBAB2EA2-CECC-4A87-AE7D-1820DDC50DA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03" name="CuadroTexto 3602">
          <a:extLst>
            <a:ext uri="{FF2B5EF4-FFF2-40B4-BE49-F238E27FC236}">
              <a16:creationId xmlns:a16="http://schemas.microsoft.com/office/drawing/2014/main" id="{126AC30B-FE0E-46E8-A228-86B5088D484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04" name="CuadroTexto 3603">
          <a:extLst>
            <a:ext uri="{FF2B5EF4-FFF2-40B4-BE49-F238E27FC236}">
              <a16:creationId xmlns:a16="http://schemas.microsoft.com/office/drawing/2014/main" id="{A94F4324-61C1-482F-8CD9-870BD9C23EF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05" name="CuadroTexto 3604">
          <a:extLst>
            <a:ext uri="{FF2B5EF4-FFF2-40B4-BE49-F238E27FC236}">
              <a16:creationId xmlns:a16="http://schemas.microsoft.com/office/drawing/2014/main" id="{7773CCE6-72E3-4496-863A-2CC36FA664C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06" name="CuadroTexto 3605">
          <a:extLst>
            <a:ext uri="{FF2B5EF4-FFF2-40B4-BE49-F238E27FC236}">
              <a16:creationId xmlns:a16="http://schemas.microsoft.com/office/drawing/2014/main" id="{59FB067D-1B32-43B4-950D-E4FD421CC81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07" name="CuadroTexto 3606">
          <a:extLst>
            <a:ext uri="{FF2B5EF4-FFF2-40B4-BE49-F238E27FC236}">
              <a16:creationId xmlns:a16="http://schemas.microsoft.com/office/drawing/2014/main" id="{53266309-6ED5-4D81-8001-7316F1F8870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08" name="CuadroTexto 3607">
          <a:extLst>
            <a:ext uri="{FF2B5EF4-FFF2-40B4-BE49-F238E27FC236}">
              <a16:creationId xmlns:a16="http://schemas.microsoft.com/office/drawing/2014/main" id="{C0CDC987-8AE3-4D00-9FE3-EC08557E790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09" name="CuadroTexto 3608">
          <a:extLst>
            <a:ext uri="{FF2B5EF4-FFF2-40B4-BE49-F238E27FC236}">
              <a16:creationId xmlns:a16="http://schemas.microsoft.com/office/drawing/2014/main" id="{E4B4B407-35C0-4F39-AD70-5F220D4604A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10" name="CuadroTexto 3609">
          <a:extLst>
            <a:ext uri="{FF2B5EF4-FFF2-40B4-BE49-F238E27FC236}">
              <a16:creationId xmlns:a16="http://schemas.microsoft.com/office/drawing/2014/main" id="{5F25E7FD-E265-4EA2-83AA-E5CC7487272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11" name="CuadroTexto 3610">
          <a:extLst>
            <a:ext uri="{FF2B5EF4-FFF2-40B4-BE49-F238E27FC236}">
              <a16:creationId xmlns:a16="http://schemas.microsoft.com/office/drawing/2014/main" id="{11471881-1E16-4C95-BDB3-35125654F92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12" name="CuadroTexto 3611">
          <a:extLst>
            <a:ext uri="{FF2B5EF4-FFF2-40B4-BE49-F238E27FC236}">
              <a16:creationId xmlns:a16="http://schemas.microsoft.com/office/drawing/2014/main" id="{96978C01-F334-4A9D-9E46-725892456FC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13" name="CuadroTexto 3612">
          <a:extLst>
            <a:ext uri="{FF2B5EF4-FFF2-40B4-BE49-F238E27FC236}">
              <a16:creationId xmlns:a16="http://schemas.microsoft.com/office/drawing/2014/main" id="{89358DA5-601F-4700-9375-40004F082D7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14" name="CuadroTexto 3613">
          <a:extLst>
            <a:ext uri="{FF2B5EF4-FFF2-40B4-BE49-F238E27FC236}">
              <a16:creationId xmlns:a16="http://schemas.microsoft.com/office/drawing/2014/main" id="{27CEBE46-3DAB-487C-8B36-B53BB1BD8C5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15" name="CuadroTexto 3614">
          <a:extLst>
            <a:ext uri="{FF2B5EF4-FFF2-40B4-BE49-F238E27FC236}">
              <a16:creationId xmlns:a16="http://schemas.microsoft.com/office/drawing/2014/main" id="{C944DAC2-E394-44A6-A00A-836045F5CB5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16" name="CuadroTexto 3615">
          <a:extLst>
            <a:ext uri="{FF2B5EF4-FFF2-40B4-BE49-F238E27FC236}">
              <a16:creationId xmlns:a16="http://schemas.microsoft.com/office/drawing/2014/main" id="{0E81F8D7-0059-4CFA-A2EC-F845036D281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17" name="CuadroTexto 3616">
          <a:extLst>
            <a:ext uri="{FF2B5EF4-FFF2-40B4-BE49-F238E27FC236}">
              <a16:creationId xmlns:a16="http://schemas.microsoft.com/office/drawing/2014/main" id="{3EB1CB67-6060-481D-8202-BCB895C362F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18" name="CuadroTexto 3617">
          <a:extLst>
            <a:ext uri="{FF2B5EF4-FFF2-40B4-BE49-F238E27FC236}">
              <a16:creationId xmlns:a16="http://schemas.microsoft.com/office/drawing/2014/main" id="{E59A01E2-A9F5-49B4-A1A3-E390CB8A505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19" name="CuadroTexto 3618">
          <a:extLst>
            <a:ext uri="{FF2B5EF4-FFF2-40B4-BE49-F238E27FC236}">
              <a16:creationId xmlns:a16="http://schemas.microsoft.com/office/drawing/2014/main" id="{DBD201A0-B76F-45CD-AF46-ADB7BE784B7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20" name="CuadroTexto 3619">
          <a:extLst>
            <a:ext uri="{FF2B5EF4-FFF2-40B4-BE49-F238E27FC236}">
              <a16:creationId xmlns:a16="http://schemas.microsoft.com/office/drawing/2014/main" id="{A96007B1-6546-49C0-9B77-9C33A4B12F0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21" name="CuadroTexto 3620">
          <a:extLst>
            <a:ext uri="{FF2B5EF4-FFF2-40B4-BE49-F238E27FC236}">
              <a16:creationId xmlns:a16="http://schemas.microsoft.com/office/drawing/2014/main" id="{E69E20A0-DF61-45BF-B19E-4C3C966E3FB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22" name="CuadroTexto 3621">
          <a:extLst>
            <a:ext uri="{FF2B5EF4-FFF2-40B4-BE49-F238E27FC236}">
              <a16:creationId xmlns:a16="http://schemas.microsoft.com/office/drawing/2014/main" id="{C750C3B3-3DD4-41D6-B79D-1563802A739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23" name="CuadroTexto 3622">
          <a:extLst>
            <a:ext uri="{FF2B5EF4-FFF2-40B4-BE49-F238E27FC236}">
              <a16:creationId xmlns:a16="http://schemas.microsoft.com/office/drawing/2014/main" id="{DD2D271C-2CD9-4139-9C8D-6E909314453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24" name="CuadroTexto 3623">
          <a:extLst>
            <a:ext uri="{FF2B5EF4-FFF2-40B4-BE49-F238E27FC236}">
              <a16:creationId xmlns:a16="http://schemas.microsoft.com/office/drawing/2014/main" id="{E9396ACE-DF09-4413-A8B0-984722CC332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25" name="CuadroTexto 3624">
          <a:extLst>
            <a:ext uri="{FF2B5EF4-FFF2-40B4-BE49-F238E27FC236}">
              <a16:creationId xmlns:a16="http://schemas.microsoft.com/office/drawing/2014/main" id="{9235C886-C3A0-477E-A4DE-C2824F3746C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26" name="CuadroTexto 3625">
          <a:extLst>
            <a:ext uri="{FF2B5EF4-FFF2-40B4-BE49-F238E27FC236}">
              <a16:creationId xmlns:a16="http://schemas.microsoft.com/office/drawing/2014/main" id="{FBB428F4-C7C7-4494-AA1C-F03A699A868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27" name="CuadroTexto 3626">
          <a:extLst>
            <a:ext uri="{FF2B5EF4-FFF2-40B4-BE49-F238E27FC236}">
              <a16:creationId xmlns:a16="http://schemas.microsoft.com/office/drawing/2014/main" id="{FAA2963F-6F49-4C83-80B0-D09CC0C58E1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28" name="CuadroTexto 3627">
          <a:extLst>
            <a:ext uri="{FF2B5EF4-FFF2-40B4-BE49-F238E27FC236}">
              <a16:creationId xmlns:a16="http://schemas.microsoft.com/office/drawing/2014/main" id="{F5183973-7C4D-4379-B70C-885F9E7226D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29" name="CuadroTexto 3628">
          <a:extLst>
            <a:ext uri="{FF2B5EF4-FFF2-40B4-BE49-F238E27FC236}">
              <a16:creationId xmlns:a16="http://schemas.microsoft.com/office/drawing/2014/main" id="{C466F904-BA7F-43E0-857A-18812B87006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30" name="CuadroTexto 3629">
          <a:extLst>
            <a:ext uri="{FF2B5EF4-FFF2-40B4-BE49-F238E27FC236}">
              <a16:creationId xmlns:a16="http://schemas.microsoft.com/office/drawing/2014/main" id="{3873B958-227F-476F-A4BA-4CF645EBEB0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31" name="CuadroTexto 3630">
          <a:extLst>
            <a:ext uri="{FF2B5EF4-FFF2-40B4-BE49-F238E27FC236}">
              <a16:creationId xmlns:a16="http://schemas.microsoft.com/office/drawing/2014/main" id="{4D9352D7-74A8-4AB4-B3ED-BC71B9E8904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32" name="CuadroTexto 3631">
          <a:extLst>
            <a:ext uri="{FF2B5EF4-FFF2-40B4-BE49-F238E27FC236}">
              <a16:creationId xmlns:a16="http://schemas.microsoft.com/office/drawing/2014/main" id="{ACEDF1A9-680B-4DE3-A54C-697193B3C56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33" name="CuadroTexto 3632">
          <a:extLst>
            <a:ext uri="{FF2B5EF4-FFF2-40B4-BE49-F238E27FC236}">
              <a16:creationId xmlns:a16="http://schemas.microsoft.com/office/drawing/2014/main" id="{E81F3673-0BA5-4BBD-BFB7-22CCBD9994D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34" name="CuadroTexto 3633">
          <a:extLst>
            <a:ext uri="{FF2B5EF4-FFF2-40B4-BE49-F238E27FC236}">
              <a16:creationId xmlns:a16="http://schemas.microsoft.com/office/drawing/2014/main" id="{C768BC59-9DB5-4B4C-86C6-9F4E9227E2C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35" name="CuadroTexto 3634">
          <a:extLst>
            <a:ext uri="{FF2B5EF4-FFF2-40B4-BE49-F238E27FC236}">
              <a16:creationId xmlns:a16="http://schemas.microsoft.com/office/drawing/2014/main" id="{C2C518FC-CAEA-41CF-BB01-F904BE83793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36" name="CuadroTexto 3635">
          <a:extLst>
            <a:ext uri="{FF2B5EF4-FFF2-40B4-BE49-F238E27FC236}">
              <a16:creationId xmlns:a16="http://schemas.microsoft.com/office/drawing/2014/main" id="{D3E8D3D7-EBEC-4250-A49E-94C90C147F6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37" name="CuadroTexto 175">
          <a:extLst>
            <a:ext uri="{FF2B5EF4-FFF2-40B4-BE49-F238E27FC236}">
              <a16:creationId xmlns:a16="http://schemas.microsoft.com/office/drawing/2014/main" id="{74B2A283-4FCE-4462-A24F-3DE5CFC2836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38" name="CuadroTexto 184">
          <a:extLst>
            <a:ext uri="{FF2B5EF4-FFF2-40B4-BE49-F238E27FC236}">
              <a16:creationId xmlns:a16="http://schemas.microsoft.com/office/drawing/2014/main" id="{156D34A9-7137-4F48-AADF-18039205B1B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39" name="CuadroTexto 191">
          <a:extLst>
            <a:ext uri="{FF2B5EF4-FFF2-40B4-BE49-F238E27FC236}">
              <a16:creationId xmlns:a16="http://schemas.microsoft.com/office/drawing/2014/main" id="{ED8A6F3F-BB6B-43AB-8E8F-52A9D38CA18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40" name="CuadroTexto 195">
          <a:extLst>
            <a:ext uri="{FF2B5EF4-FFF2-40B4-BE49-F238E27FC236}">
              <a16:creationId xmlns:a16="http://schemas.microsoft.com/office/drawing/2014/main" id="{75DFD634-2E10-4623-BBAF-A43D7AFA399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41" name="CuadroTexto 202">
          <a:extLst>
            <a:ext uri="{FF2B5EF4-FFF2-40B4-BE49-F238E27FC236}">
              <a16:creationId xmlns:a16="http://schemas.microsoft.com/office/drawing/2014/main" id="{88E2EDE4-0F5B-43EF-8542-ABE333CC7CC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42" name="CuadroTexto 209">
          <a:extLst>
            <a:ext uri="{FF2B5EF4-FFF2-40B4-BE49-F238E27FC236}">
              <a16:creationId xmlns:a16="http://schemas.microsoft.com/office/drawing/2014/main" id="{8394E722-1F20-473C-83F8-67AC0C44A68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43" name="CuadroTexto 3642">
          <a:extLst>
            <a:ext uri="{FF2B5EF4-FFF2-40B4-BE49-F238E27FC236}">
              <a16:creationId xmlns:a16="http://schemas.microsoft.com/office/drawing/2014/main" id="{8A364B93-C67C-4F02-951F-61024FB9816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44" name="CuadroTexto 3643">
          <a:extLst>
            <a:ext uri="{FF2B5EF4-FFF2-40B4-BE49-F238E27FC236}">
              <a16:creationId xmlns:a16="http://schemas.microsoft.com/office/drawing/2014/main" id="{F7C2F543-CB87-4141-9CFD-354006A977A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45" name="CuadroTexto 3644">
          <a:extLst>
            <a:ext uri="{FF2B5EF4-FFF2-40B4-BE49-F238E27FC236}">
              <a16:creationId xmlns:a16="http://schemas.microsoft.com/office/drawing/2014/main" id="{EDA17D95-76DA-47D4-ACF4-CBF7693315B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46" name="CuadroTexto 3645">
          <a:extLst>
            <a:ext uri="{FF2B5EF4-FFF2-40B4-BE49-F238E27FC236}">
              <a16:creationId xmlns:a16="http://schemas.microsoft.com/office/drawing/2014/main" id="{63F4A65D-ABCE-459F-A6B1-D1F02005B30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47" name="CuadroTexto 3646">
          <a:extLst>
            <a:ext uri="{FF2B5EF4-FFF2-40B4-BE49-F238E27FC236}">
              <a16:creationId xmlns:a16="http://schemas.microsoft.com/office/drawing/2014/main" id="{A385E712-A72F-492B-AC9D-96E06B3B29F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48" name="CuadroTexto 3647">
          <a:extLst>
            <a:ext uri="{FF2B5EF4-FFF2-40B4-BE49-F238E27FC236}">
              <a16:creationId xmlns:a16="http://schemas.microsoft.com/office/drawing/2014/main" id="{156AC3A3-9EA9-4C07-922A-618BA94924C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49" name="CuadroTexto 3648">
          <a:extLst>
            <a:ext uri="{FF2B5EF4-FFF2-40B4-BE49-F238E27FC236}">
              <a16:creationId xmlns:a16="http://schemas.microsoft.com/office/drawing/2014/main" id="{CAC36961-A941-4A0A-AB4A-0A672791AA0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50" name="CuadroTexto 3649">
          <a:extLst>
            <a:ext uri="{FF2B5EF4-FFF2-40B4-BE49-F238E27FC236}">
              <a16:creationId xmlns:a16="http://schemas.microsoft.com/office/drawing/2014/main" id="{804F2B70-C102-401B-B0EB-1B21FAF7001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51" name="CuadroTexto 3650">
          <a:extLst>
            <a:ext uri="{FF2B5EF4-FFF2-40B4-BE49-F238E27FC236}">
              <a16:creationId xmlns:a16="http://schemas.microsoft.com/office/drawing/2014/main" id="{CF7CE78B-F99F-4FA2-94EC-6FCB3B0A391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52" name="CuadroTexto 3651">
          <a:extLst>
            <a:ext uri="{FF2B5EF4-FFF2-40B4-BE49-F238E27FC236}">
              <a16:creationId xmlns:a16="http://schemas.microsoft.com/office/drawing/2014/main" id="{18DD7F61-BD5F-476A-B9AA-179B09588A0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53" name="CuadroTexto 3652">
          <a:extLst>
            <a:ext uri="{FF2B5EF4-FFF2-40B4-BE49-F238E27FC236}">
              <a16:creationId xmlns:a16="http://schemas.microsoft.com/office/drawing/2014/main" id="{A0425F9B-C444-4BBF-BCB9-82337163511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54" name="CuadroTexto 3653">
          <a:extLst>
            <a:ext uri="{FF2B5EF4-FFF2-40B4-BE49-F238E27FC236}">
              <a16:creationId xmlns:a16="http://schemas.microsoft.com/office/drawing/2014/main" id="{486D48AC-802C-4D46-9B6E-63FB36A6E0F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55" name="CuadroTexto 318">
          <a:extLst>
            <a:ext uri="{FF2B5EF4-FFF2-40B4-BE49-F238E27FC236}">
              <a16:creationId xmlns:a16="http://schemas.microsoft.com/office/drawing/2014/main" id="{FB2815C1-AF84-46E2-B5E9-3144A9EC2F3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56" name="CuadroTexto 325">
          <a:extLst>
            <a:ext uri="{FF2B5EF4-FFF2-40B4-BE49-F238E27FC236}">
              <a16:creationId xmlns:a16="http://schemas.microsoft.com/office/drawing/2014/main" id="{35F58500-8E0D-47F8-9B04-6B221BB9CE4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57" name="CuadroTexto 332">
          <a:extLst>
            <a:ext uri="{FF2B5EF4-FFF2-40B4-BE49-F238E27FC236}">
              <a16:creationId xmlns:a16="http://schemas.microsoft.com/office/drawing/2014/main" id="{D980E5FC-5428-44EC-8C3D-53FEE7B8623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58" name="CuadroTexto 3657">
          <a:extLst>
            <a:ext uri="{FF2B5EF4-FFF2-40B4-BE49-F238E27FC236}">
              <a16:creationId xmlns:a16="http://schemas.microsoft.com/office/drawing/2014/main" id="{E0DFED4F-6F44-4C99-981F-9203C65D751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59" name="CuadroTexto 3658">
          <a:extLst>
            <a:ext uri="{FF2B5EF4-FFF2-40B4-BE49-F238E27FC236}">
              <a16:creationId xmlns:a16="http://schemas.microsoft.com/office/drawing/2014/main" id="{0FAC03AE-A5E3-4842-96C9-C1E2B46048E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60" name="CuadroTexto 3659">
          <a:extLst>
            <a:ext uri="{FF2B5EF4-FFF2-40B4-BE49-F238E27FC236}">
              <a16:creationId xmlns:a16="http://schemas.microsoft.com/office/drawing/2014/main" id="{8DEC27A1-439E-4CC4-BFA9-96905196B49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61" name="CuadroTexto 3660">
          <a:extLst>
            <a:ext uri="{FF2B5EF4-FFF2-40B4-BE49-F238E27FC236}">
              <a16:creationId xmlns:a16="http://schemas.microsoft.com/office/drawing/2014/main" id="{847973A2-791E-428E-B5E8-E5329C34BA7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62" name="CuadroTexto 3661">
          <a:extLst>
            <a:ext uri="{FF2B5EF4-FFF2-40B4-BE49-F238E27FC236}">
              <a16:creationId xmlns:a16="http://schemas.microsoft.com/office/drawing/2014/main" id="{24C27769-8D86-4AF2-83C4-41C7A12D804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63" name="CuadroTexto 3662">
          <a:extLst>
            <a:ext uri="{FF2B5EF4-FFF2-40B4-BE49-F238E27FC236}">
              <a16:creationId xmlns:a16="http://schemas.microsoft.com/office/drawing/2014/main" id="{5AEBBEDD-265C-43D1-8EBC-9B8253AF26F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64" name="CuadroTexto 3663">
          <a:extLst>
            <a:ext uri="{FF2B5EF4-FFF2-40B4-BE49-F238E27FC236}">
              <a16:creationId xmlns:a16="http://schemas.microsoft.com/office/drawing/2014/main" id="{B005D35A-35E5-4042-8311-1BEEEF0F1A2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65" name="CuadroTexto 3664">
          <a:extLst>
            <a:ext uri="{FF2B5EF4-FFF2-40B4-BE49-F238E27FC236}">
              <a16:creationId xmlns:a16="http://schemas.microsoft.com/office/drawing/2014/main" id="{67C5E93D-C3AC-40C8-8C3F-1EF84566E0B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66" name="CuadroTexto 3665">
          <a:extLst>
            <a:ext uri="{FF2B5EF4-FFF2-40B4-BE49-F238E27FC236}">
              <a16:creationId xmlns:a16="http://schemas.microsoft.com/office/drawing/2014/main" id="{A7789993-EBFE-48A9-A525-23D556B387E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67" name="CuadroTexto 3666">
          <a:extLst>
            <a:ext uri="{FF2B5EF4-FFF2-40B4-BE49-F238E27FC236}">
              <a16:creationId xmlns:a16="http://schemas.microsoft.com/office/drawing/2014/main" id="{FC8C32B0-D27B-45F6-AED8-0C4BDCEFF12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68" name="CuadroTexto 3667">
          <a:extLst>
            <a:ext uri="{FF2B5EF4-FFF2-40B4-BE49-F238E27FC236}">
              <a16:creationId xmlns:a16="http://schemas.microsoft.com/office/drawing/2014/main" id="{ABC2EC58-B3FF-4459-8309-218A0F891C3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69" name="CuadroTexto 3668">
          <a:extLst>
            <a:ext uri="{FF2B5EF4-FFF2-40B4-BE49-F238E27FC236}">
              <a16:creationId xmlns:a16="http://schemas.microsoft.com/office/drawing/2014/main" id="{5804F194-4DAD-4914-A223-77C961E764B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70" name="CuadroTexto 3669">
          <a:extLst>
            <a:ext uri="{FF2B5EF4-FFF2-40B4-BE49-F238E27FC236}">
              <a16:creationId xmlns:a16="http://schemas.microsoft.com/office/drawing/2014/main" id="{EC8CFA52-1DA5-4065-A933-5ABC6756416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71" name="CuadroTexto 3670">
          <a:extLst>
            <a:ext uri="{FF2B5EF4-FFF2-40B4-BE49-F238E27FC236}">
              <a16:creationId xmlns:a16="http://schemas.microsoft.com/office/drawing/2014/main" id="{F5BC252E-21B5-4B60-A1F6-33D1FF18890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72" name="CuadroTexto 3671">
          <a:extLst>
            <a:ext uri="{FF2B5EF4-FFF2-40B4-BE49-F238E27FC236}">
              <a16:creationId xmlns:a16="http://schemas.microsoft.com/office/drawing/2014/main" id="{6D0D0467-4264-43AE-8FC0-C99C7EE31FB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73" name="CuadroTexto 3672">
          <a:extLst>
            <a:ext uri="{FF2B5EF4-FFF2-40B4-BE49-F238E27FC236}">
              <a16:creationId xmlns:a16="http://schemas.microsoft.com/office/drawing/2014/main" id="{257E76F5-58BB-42C2-AB91-91C665501EA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74" name="CuadroTexto 3673">
          <a:extLst>
            <a:ext uri="{FF2B5EF4-FFF2-40B4-BE49-F238E27FC236}">
              <a16:creationId xmlns:a16="http://schemas.microsoft.com/office/drawing/2014/main" id="{E762EC18-E1AB-4346-A793-574742FD860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75" name="CuadroTexto 3674">
          <a:extLst>
            <a:ext uri="{FF2B5EF4-FFF2-40B4-BE49-F238E27FC236}">
              <a16:creationId xmlns:a16="http://schemas.microsoft.com/office/drawing/2014/main" id="{6C7F3042-FF8D-47A1-909D-8BDD97CAD9B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76" name="CuadroTexto 3675">
          <a:extLst>
            <a:ext uri="{FF2B5EF4-FFF2-40B4-BE49-F238E27FC236}">
              <a16:creationId xmlns:a16="http://schemas.microsoft.com/office/drawing/2014/main" id="{6A7472E3-B986-4D3C-B452-C23B0F6F024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77" name="CuadroTexto 3676">
          <a:extLst>
            <a:ext uri="{FF2B5EF4-FFF2-40B4-BE49-F238E27FC236}">
              <a16:creationId xmlns:a16="http://schemas.microsoft.com/office/drawing/2014/main" id="{1531EFC6-6A84-4682-8AB8-8E9C3B00789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78" name="CuadroTexto 3677">
          <a:extLst>
            <a:ext uri="{FF2B5EF4-FFF2-40B4-BE49-F238E27FC236}">
              <a16:creationId xmlns:a16="http://schemas.microsoft.com/office/drawing/2014/main" id="{2A7AF84C-6295-4E15-A7D6-3EBA328232C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79" name="CuadroTexto 3678">
          <a:extLst>
            <a:ext uri="{FF2B5EF4-FFF2-40B4-BE49-F238E27FC236}">
              <a16:creationId xmlns:a16="http://schemas.microsoft.com/office/drawing/2014/main" id="{14469E3B-A4B9-425B-9625-93F6EADFD97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80" name="CuadroTexto 3679">
          <a:extLst>
            <a:ext uri="{FF2B5EF4-FFF2-40B4-BE49-F238E27FC236}">
              <a16:creationId xmlns:a16="http://schemas.microsoft.com/office/drawing/2014/main" id="{56AD5938-A4A6-430A-9DE3-816B6CEF9A4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81" name="CuadroTexto 3680">
          <a:extLst>
            <a:ext uri="{FF2B5EF4-FFF2-40B4-BE49-F238E27FC236}">
              <a16:creationId xmlns:a16="http://schemas.microsoft.com/office/drawing/2014/main" id="{97097820-F6F5-4467-B1F6-9B169B40A6B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82" name="CuadroTexto 3681">
          <a:extLst>
            <a:ext uri="{FF2B5EF4-FFF2-40B4-BE49-F238E27FC236}">
              <a16:creationId xmlns:a16="http://schemas.microsoft.com/office/drawing/2014/main" id="{77C5369C-82EF-4B2F-96D0-9122FFFC507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83" name="CuadroTexto 3682">
          <a:extLst>
            <a:ext uri="{FF2B5EF4-FFF2-40B4-BE49-F238E27FC236}">
              <a16:creationId xmlns:a16="http://schemas.microsoft.com/office/drawing/2014/main" id="{E5C59FD8-3A8F-4697-9FE6-F88FD5747FF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84" name="CuadroTexto 3683">
          <a:extLst>
            <a:ext uri="{FF2B5EF4-FFF2-40B4-BE49-F238E27FC236}">
              <a16:creationId xmlns:a16="http://schemas.microsoft.com/office/drawing/2014/main" id="{05A054DF-163F-43E5-BA6B-6A6EEB6CED6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85" name="CuadroTexto 175">
          <a:extLst>
            <a:ext uri="{FF2B5EF4-FFF2-40B4-BE49-F238E27FC236}">
              <a16:creationId xmlns:a16="http://schemas.microsoft.com/office/drawing/2014/main" id="{6FDD84B4-8E13-47AC-B3AF-09C9AC1B3AF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86" name="CuadroTexto 184">
          <a:extLst>
            <a:ext uri="{FF2B5EF4-FFF2-40B4-BE49-F238E27FC236}">
              <a16:creationId xmlns:a16="http://schemas.microsoft.com/office/drawing/2014/main" id="{39EDE9D3-1AA0-4037-8B31-66B4431BC09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87" name="CuadroTexto 191">
          <a:extLst>
            <a:ext uri="{FF2B5EF4-FFF2-40B4-BE49-F238E27FC236}">
              <a16:creationId xmlns:a16="http://schemas.microsoft.com/office/drawing/2014/main" id="{8355DC2A-A612-4C20-AA37-B03CC029BA7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88" name="CuadroTexto 195">
          <a:extLst>
            <a:ext uri="{FF2B5EF4-FFF2-40B4-BE49-F238E27FC236}">
              <a16:creationId xmlns:a16="http://schemas.microsoft.com/office/drawing/2014/main" id="{992804FF-4DB8-4D20-BCD4-90F51003C92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89" name="CuadroTexto 202">
          <a:extLst>
            <a:ext uri="{FF2B5EF4-FFF2-40B4-BE49-F238E27FC236}">
              <a16:creationId xmlns:a16="http://schemas.microsoft.com/office/drawing/2014/main" id="{E115AA07-11C1-4E7F-A23D-4FF4486464D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90" name="CuadroTexto 209">
          <a:extLst>
            <a:ext uri="{FF2B5EF4-FFF2-40B4-BE49-F238E27FC236}">
              <a16:creationId xmlns:a16="http://schemas.microsoft.com/office/drawing/2014/main" id="{F6702CAE-0078-44B2-AC52-211D3715E20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91" name="CuadroTexto 3690">
          <a:extLst>
            <a:ext uri="{FF2B5EF4-FFF2-40B4-BE49-F238E27FC236}">
              <a16:creationId xmlns:a16="http://schemas.microsoft.com/office/drawing/2014/main" id="{9FDEFDEB-2E88-4736-93DB-8642E053DD3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92" name="CuadroTexto 3691">
          <a:extLst>
            <a:ext uri="{FF2B5EF4-FFF2-40B4-BE49-F238E27FC236}">
              <a16:creationId xmlns:a16="http://schemas.microsoft.com/office/drawing/2014/main" id="{4C4D7AB0-1197-4051-9957-45ED98A0314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93" name="CuadroTexto 3692">
          <a:extLst>
            <a:ext uri="{FF2B5EF4-FFF2-40B4-BE49-F238E27FC236}">
              <a16:creationId xmlns:a16="http://schemas.microsoft.com/office/drawing/2014/main" id="{322EF684-7C0C-4571-882C-12AB8711BF4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94" name="CuadroTexto 3693">
          <a:extLst>
            <a:ext uri="{FF2B5EF4-FFF2-40B4-BE49-F238E27FC236}">
              <a16:creationId xmlns:a16="http://schemas.microsoft.com/office/drawing/2014/main" id="{E51B98E2-73B5-4A68-9696-B496A531DCE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95" name="CuadroTexto 3694">
          <a:extLst>
            <a:ext uri="{FF2B5EF4-FFF2-40B4-BE49-F238E27FC236}">
              <a16:creationId xmlns:a16="http://schemas.microsoft.com/office/drawing/2014/main" id="{B7B4F943-DC5F-4D8B-BB5A-602A01DF075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696" name="CuadroTexto 3695">
          <a:extLst>
            <a:ext uri="{FF2B5EF4-FFF2-40B4-BE49-F238E27FC236}">
              <a16:creationId xmlns:a16="http://schemas.microsoft.com/office/drawing/2014/main" id="{59886F34-572D-4629-9BDB-33116FC70BB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97" name="CuadroTexto 3696">
          <a:extLst>
            <a:ext uri="{FF2B5EF4-FFF2-40B4-BE49-F238E27FC236}">
              <a16:creationId xmlns:a16="http://schemas.microsoft.com/office/drawing/2014/main" id="{ADB40891-627F-499A-A205-5D123F25688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98" name="CuadroTexto 3697">
          <a:extLst>
            <a:ext uri="{FF2B5EF4-FFF2-40B4-BE49-F238E27FC236}">
              <a16:creationId xmlns:a16="http://schemas.microsoft.com/office/drawing/2014/main" id="{05F9A65B-DE77-4BAC-A893-74B45EA1F33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699" name="CuadroTexto 3698">
          <a:extLst>
            <a:ext uri="{FF2B5EF4-FFF2-40B4-BE49-F238E27FC236}">
              <a16:creationId xmlns:a16="http://schemas.microsoft.com/office/drawing/2014/main" id="{881B9C0E-B914-4015-A186-3EBB2013763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00" name="CuadroTexto 3699">
          <a:extLst>
            <a:ext uri="{FF2B5EF4-FFF2-40B4-BE49-F238E27FC236}">
              <a16:creationId xmlns:a16="http://schemas.microsoft.com/office/drawing/2014/main" id="{384544DC-3F09-4858-9DE0-503E2AEC65C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01" name="CuadroTexto 3700">
          <a:extLst>
            <a:ext uri="{FF2B5EF4-FFF2-40B4-BE49-F238E27FC236}">
              <a16:creationId xmlns:a16="http://schemas.microsoft.com/office/drawing/2014/main" id="{A6405B00-6F1D-473A-A5B7-C4BA1D5FC9E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02" name="CuadroTexto 3701">
          <a:extLst>
            <a:ext uri="{FF2B5EF4-FFF2-40B4-BE49-F238E27FC236}">
              <a16:creationId xmlns:a16="http://schemas.microsoft.com/office/drawing/2014/main" id="{7A8B3DFC-F175-49D7-AF97-C6E33047A97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03" name="CuadroTexto 3702">
          <a:extLst>
            <a:ext uri="{FF2B5EF4-FFF2-40B4-BE49-F238E27FC236}">
              <a16:creationId xmlns:a16="http://schemas.microsoft.com/office/drawing/2014/main" id="{441F4C0B-39FD-4B40-99A0-85C36BBDE80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04" name="CuadroTexto 3703">
          <a:extLst>
            <a:ext uri="{FF2B5EF4-FFF2-40B4-BE49-F238E27FC236}">
              <a16:creationId xmlns:a16="http://schemas.microsoft.com/office/drawing/2014/main" id="{4679877F-E0B3-4BF8-9F8D-9D30027CC5F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05" name="CuadroTexto 3704">
          <a:extLst>
            <a:ext uri="{FF2B5EF4-FFF2-40B4-BE49-F238E27FC236}">
              <a16:creationId xmlns:a16="http://schemas.microsoft.com/office/drawing/2014/main" id="{E4C9BEB9-CDD5-473E-A792-3444B5AC872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06" name="CuadroTexto 3705">
          <a:extLst>
            <a:ext uri="{FF2B5EF4-FFF2-40B4-BE49-F238E27FC236}">
              <a16:creationId xmlns:a16="http://schemas.microsoft.com/office/drawing/2014/main" id="{B0145F4C-A478-4B8B-B743-E99F1D70B18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07" name="CuadroTexto 3706">
          <a:extLst>
            <a:ext uri="{FF2B5EF4-FFF2-40B4-BE49-F238E27FC236}">
              <a16:creationId xmlns:a16="http://schemas.microsoft.com/office/drawing/2014/main" id="{DF1C2C65-03B9-4F34-963F-E4629955E3F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08" name="CuadroTexto 3707">
          <a:extLst>
            <a:ext uri="{FF2B5EF4-FFF2-40B4-BE49-F238E27FC236}">
              <a16:creationId xmlns:a16="http://schemas.microsoft.com/office/drawing/2014/main" id="{D8B24CDA-0536-41C2-96F5-0882B12DA75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09" name="CuadroTexto 277">
          <a:extLst>
            <a:ext uri="{FF2B5EF4-FFF2-40B4-BE49-F238E27FC236}">
              <a16:creationId xmlns:a16="http://schemas.microsoft.com/office/drawing/2014/main" id="{63094834-EEFE-4F93-8053-58EEC4299A9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10" name="CuadroTexto 286">
          <a:extLst>
            <a:ext uri="{FF2B5EF4-FFF2-40B4-BE49-F238E27FC236}">
              <a16:creationId xmlns:a16="http://schemas.microsoft.com/office/drawing/2014/main" id="{96339D2B-4ABA-4D67-B3AC-B21CA84CE13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11" name="CuadroTexto 293">
          <a:extLst>
            <a:ext uri="{FF2B5EF4-FFF2-40B4-BE49-F238E27FC236}">
              <a16:creationId xmlns:a16="http://schemas.microsoft.com/office/drawing/2014/main" id="{5ED1CC6D-B565-42C3-8A1D-52B457E2AA9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12" name="CuadroTexto 297">
          <a:extLst>
            <a:ext uri="{FF2B5EF4-FFF2-40B4-BE49-F238E27FC236}">
              <a16:creationId xmlns:a16="http://schemas.microsoft.com/office/drawing/2014/main" id="{B2B3A84B-272E-4F7F-9891-E1E7C392595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13" name="CuadroTexto 304">
          <a:extLst>
            <a:ext uri="{FF2B5EF4-FFF2-40B4-BE49-F238E27FC236}">
              <a16:creationId xmlns:a16="http://schemas.microsoft.com/office/drawing/2014/main" id="{C2C847B7-E75C-40E7-9C0C-D239E0CE8DD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14" name="CuadroTexto 311">
          <a:extLst>
            <a:ext uri="{FF2B5EF4-FFF2-40B4-BE49-F238E27FC236}">
              <a16:creationId xmlns:a16="http://schemas.microsoft.com/office/drawing/2014/main" id="{D52C0FF9-334F-4F0B-8FBC-DC73E4AE2E2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15" name="CuadroTexto 3714">
          <a:extLst>
            <a:ext uri="{FF2B5EF4-FFF2-40B4-BE49-F238E27FC236}">
              <a16:creationId xmlns:a16="http://schemas.microsoft.com/office/drawing/2014/main" id="{3FDFEDBE-DDB9-4FEA-BE64-4827FAD0A1C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16" name="CuadroTexto 3715">
          <a:extLst>
            <a:ext uri="{FF2B5EF4-FFF2-40B4-BE49-F238E27FC236}">
              <a16:creationId xmlns:a16="http://schemas.microsoft.com/office/drawing/2014/main" id="{55B7B976-8D1C-427C-AC1A-566A7935A9F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17" name="CuadroTexto 3716">
          <a:extLst>
            <a:ext uri="{FF2B5EF4-FFF2-40B4-BE49-F238E27FC236}">
              <a16:creationId xmlns:a16="http://schemas.microsoft.com/office/drawing/2014/main" id="{FB91AD7B-D8F9-4D83-A2ED-D2587520246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18" name="CuadroTexto 3717">
          <a:extLst>
            <a:ext uri="{FF2B5EF4-FFF2-40B4-BE49-F238E27FC236}">
              <a16:creationId xmlns:a16="http://schemas.microsoft.com/office/drawing/2014/main" id="{414012EB-424D-4CBD-B475-A92B4A01597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19" name="CuadroTexto 3718">
          <a:extLst>
            <a:ext uri="{FF2B5EF4-FFF2-40B4-BE49-F238E27FC236}">
              <a16:creationId xmlns:a16="http://schemas.microsoft.com/office/drawing/2014/main" id="{DB30849E-F9AD-4906-8F7C-5B463C1B053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20" name="CuadroTexto 3719">
          <a:extLst>
            <a:ext uri="{FF2B5EF4-FFF2-40B4-BE49-F238E27FC236}">
              <a16:creationId xmlns:a16="http://schemas.microsoft.com/office/drawing/2014/main" id="{44E439BE-23E8-43CE-8793-DA60CB81C43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11</xdr:row>
      <xdr:rowOff>0</xdr:rowOff>
    </xdr:from>
    <xdr:ext cx="65" cy="172227"/>
    <xdr:sp macro="" textlink="">
      <xdr:nvSpPr>
        <xdr:cNvPr id="3721" name="CuadroTexto 277">
          <a:extLst>
            <a:ext uri="{FF2B5EF4-FFF2-40B4-BE49-F238E27FC236}">
              <a16:creationId xmlns:a16="http://schemas.microsoft.com/office/drawing/2014/main" id="{7881160F-7437-4309-8E5F-93C7A238FD5F}"/>
            </a:ext>
          </a:extLst>
        </xdr:cNvPr>
        <xdr:cNvSpPr txBox="1"/>
      </xdr:nvSpPr>
      <xdr:spPr>
        <a:xfrm>
          <a:off x="250577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11</xdr:row>
      <xdr:rowOff>0</xdr:rowOff>
    </xdr:from>
    <xdr:ext cx="65" cy="172227"/>
    <xdr:sp macro="" textlink="">
      <xdr:nvSpPr>
        <xdr:cNvPr id="3722" name="CuadroTexto 286">
          <a:extLst>
            <a:ext uri="{FF2B5EF4-FFF2-40B4-BE49-F238E27FC236}">
              <a16:creationId xmlns:a16="http://schemas.microsoft.com/office/drawing/2014/main" id="{6AC90F23-164A-4FE1-9DCD-B9F89495AE6E}"/>
            </a:ext>
          </a:extLst>
        </xdr:cNvPr>
        <xdr:cNvSpPr txBox="1"/>
      </xdr:nvSpPr>
      <xdr:spPr>
        <a:xfrm>
          <a:off x="250577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11</xdr:row>
      <xdr:rowOff>0</xdr:rowOff>
    </xdr:from>
    <xdr:ext cx="65" cy="172227"/>
    <xdr:sp macro="" textlink="">
      <xdr:nvSpPr>
        <xdr:cNvPr id="3723" name="CuadroTexto 293">
          <a:extLst>
            <a:ext uri="{FF2B5EF4-FFF2-40B4-BE49-F238E27FC236}">
              <a16:creationId xmlns:a16="http://schemas.microsoft.com/office/drawing/2014/main" id="{1F359B5F-4CA0-41CA-8E79-5100E8CE7D3E}"/>
            </a:ext>
          </a:extLst>
        </xdr:cNvPr>
        <xdr:cNvSpPr txBox="1"/>
      </xdr:nvSpPr>
      <xdr:spPr>
        <a:xfrm>
          <a:off x="250577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24" name="CuadroTexto 297">
          <a:extLst>
            <a:ext uri="{FF2B5EF4-FFF2-40B4-BE49-F238E27FC236}">
              <a16:creationId xmlns:a16="http://schemas.microsoft.com/office/drawing/2014/main" id="{FE4DFFC8-BB52-4B96-941C-FC58D91A549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25" name="CuadroTexto 304">
          <a:extLst>
            <a:ext uri="{FF2B5EF4-FFF2-40B4-BE49-F238E27FC236}">
              <a16:creationId xmlns:a16="http://schemas.microsoft.com/office/drawing/2014/main" id="{40D9CB4D-498A-4BC5-972E-87EE76D03C6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26" name="CuadroTexto 311">
          <a:extLst>
            <a:ext uri="{FF2B5EF4-FFF2-40B4-BE49-F238E27FC236}">
              <a16:creationId xmlns:a16="http://schemas.microsoft.com/office/drawing/2014/main" id="{09491467-4A95-4944-B091-A9BDF0B68F1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11</xdr:row>
      <xdr:rowOff>0</xdr:rowOff>
    </xdr:from>
    <xdr:ext cx="65" cy="172227"/>
    <xdr:sp macro="" textlink="">
      <xdr:nvSpPr>
        <xdr:cNvPr id="3727" name="CuadroTexto 3726">
          <a:extLst>
            <a:ext uri="{FF2B5EF4-FFF2-40B4-BE49-F238E27FC236}">
              <a16:creationId xmlns:a16="http://schemas.microsoft.com/office/drawing/2014/main" id="{5258BB9E-3639-444F-9A23-12B712793A77}"/>
            </a:ext>
          </a:extLst>
        </xdr:cNvPr>
        <xdr:cNvSpPr txBox="1"/>
      </xdr:nvSpPr>
      <xdr:spPr>
        <a:xfrm>
          <a:off x="250577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11</xdr:row>
      <xdr:rowOff>0</xdr:rowOff>
    </xdr:from>
    <xdr:ext cx="65" cy="172227"/>
    <xdr:sp macro="" textlink="">
      <xdr:nvSpPr>
        <xdr:cNvPr id="3728" name="CuadroTexto 3727">
          <a:extLst>
            <a:ext uri="{FF2B5EF4-FFF2-40B4-BE49-F238E27FC236}">
              <a16:creationId xmlns:a16="http://schemas.microsoft.com/office/drawing/2014/main" id="{34CACF57-EC29-418C-AFA2-25CC7B5ECA03}"/>
            </a:ext>
          </a:extLst>
        </xdr:cNvPr>
        <xdr:cNvSpPr txBox="1"/>
      </xdr:nvSpPr>
      <xdr:spPr>
        <a:xfrm>
          <a:off x="250577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11</xdr:row>
      <xdr:rowOff>0</xdr:rowOff>
    </xdr:from>
    <xdr:ext cx="65" cy="172227"/>
    <xdr:sp macro="" textlink="">
      <xdr:nvSpPr>
        <xdr:cNvPr id="3729" name="CuadroTexto 3728">
          <a:extLst>
            <a:ext uri="{FF2B5EF4-FFF2-40B4-BE49-F238E27FC236}">
              <a16:creationId xmlns:a16="http://schemas.microsoft.com/office/drawing/2014/main" id="{0B1C9024-EB81-45B4-B0AF-82ABF3F199F1}"/>
            </a:ext>
          </a:extLst>
        </xdr:cNvPr>
        <xdr:cNvSpPr txBox="1"/>
      </xdr:nvSpPr>
      <xdr:spPr>
        <a:xfrm>
          <a:off x="250577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30" name="CuadroTexto 3729">
          <a:extLst>
            <a:ext uri="{FF2B5EF4-FFF2-40B4-BE49-F238E27FC236}">
              <a16:creationId xmlns:a16="http://schemas.microsoft.com/office/drawing/2014/main" id="{63A28816-D365-4BE0-B4BA-98F64C76B0A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31" name="CuadroTexto 3730">
          <a:extLst>
            <a:ext uri="{FF2B5EF4-FFF2-40B4-BE49-F238E27FC236}">
              <a16:creationId xmlns:a16="http://schemas.microsoft.com/office/drawing/2014/main" id="{96D4934D-23AE-4CC1-A95A-8BFB336990A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32" name="CuadroTexto 3731">
          <a:extLst>
            <a:ext uri="{FF2B5EF4-FFF2-40B4-BE49-F238E27FC236}">
              <a16:creationId xmlns:a16="http://schemas.microsoft.com/office/drawing/2014/main" id="{2CE07A43-8950-4FC0-8015-A21296CAD2A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33" name="CuadroTexto 3732">
          <a:extLst>
            <a:ext uri="{FF2B5EF4-FFF2-40B4-BE49-F238E27FC236}">
              <a16:creationId xmlns:a16="http://schemas.microsoft.com/office/drawing/2014/main" id="{4203318D-98ED-4471-AC0D-37090F8C636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34" name="CuadroTexto 3733">
          <a:extLst>
            <a:ext uri="{FF2B5EF4-FFF2-40B4-BE49-F238E27FC236}">
              <a16:creationId xmlns:a16="http://schemas.microsoft.com/office/drawing/2014/main" id="{207A54B2-9599-46A6-971A-60DBE37E433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35" name="CuadroTexto 3734">
          <a:extLst>
            <a:ext uri="{FF2B5EF4-FFF2-40B4-BE49-F238E27FC236}">
              <a16:creationId xmlns:a16="http://schemas.microsoft.com/office/drawing/2014/main" id="{76EC24B3-E212-4470-BC5C-72FDD18A940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36" name="CuadroTexto 3735">
          <a:extLst>
            <a:ext uri="{FF2B5EF4-FFF2-40B4-BE49-F238E27FC236}">
              <a16:creationId xmlns:a16="http://schemas.microsoft.com/office/drawing/2014/main" id="{7886DA23-A5AC-427E-B2ED-5F51EA3E507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37" name="CuadroTexto 3736">
          <a:extLst>
            <a:ext uri="{FF2B5EF4-FFF2-40B4-BE49-F238E27FC236}">
              <a16:creationId xmlns:a16="http://schemas.microsoft.com/office/drawing/2014/main" id="{A5628797-3C4D-43D3-A5F8-32BB4B1E625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38" name="CuadroTexto 3737">
          <a:extLst>
            <a:ext uri="{FF2B5EF4-FFF2-40B4-BE49-F238E27FC236}">
              <a16:creationId xmlns:a16="http://schemas.microsoft.com/office/drawing/2014/main" id="{BF62887B-CFBE-4BCE-AFEC-CDAEF3B3667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39" name="CuadroTexto 3738">
          <a:extLst>
            <a:ext uri="{FF2B5EF4-FFF2-40B4-BE49-F238E27FC236}">
              <a16:creationId xmlns:a16="http://schemas.microsoft.com/office/drawing/2014/main" id="{43960725-C04B-466D-879F-6CEE91FA0C2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40" name="CuadroTexto 3739">
          <a:extLst>
            <a:ext uri="{FF2B5EF4-FFF2-40B4-BE49-F238E27FC236}">
              <a16:creationId xmlns:a16="http://schemas.microsoft.com/office/drawing/2014/main" id="{79DB44C1-890A-41A0-9EE9-2C19D3D0035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41" name="CuadroTexto 3740">
          <a:extLst>
            <a:ext uri="{FF2B5EF4-FFF2-40B4-BE49-F238E27FC236}">
              <a16:creationId xmlns:a16="http://schemas.microsoft.com/office/drawing/2014/main" id="{5AB6F8F9-3C1A-46BD-8422-2FC2EE7678F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42" name="CuadroTexto 3741">
          <a:extLst>
            <a:ext uri="{FF2B5EF4-FFF2-40B4-BE49-F238E27FC236}">
              <a16:creationId xmlns:a16="http://schemas.microsoft.com/office/drawing/2014/main" id="{81A92474-1A49-4F98-BE80-8730B361047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43" name="CuadroTexto 3742">
          <a:extLst>
            <a:ext uri="{FF2B5EF4-FFF2-40B4-BE49-F238E27FC236}">
              <a16:creationId xmlns:a16="http://schemas.microsoft.com/office/drawing/2014/main" id="{AC668AEC-679E-4CC7-83C4-2EB650F7838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44" name="CuadroTexto 3743">
          <a:extLst>
            <a:ext uri="{FF2B5EF4-FFF2-40B4-BE49-F238E27FC236}">
              <a16:creationId xmlns:a16="http://schemas.microsoft.com/office/drawing/2014/main" id="{9A4A6FC1-B8A6-443E-8FC3-89CB2C9BAD1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45" name="CuadroTexto 3744">
          <a:extLst>
            <a:ext uri="{FF2B5EF4-FFF2-40B4-BE49-F238E27FC236}">
              <a16:creationId xmlns:a16="http://schemas.microsoft.com/office/drawing/2014/main" id="{36DC83C5-B4E6-4841-94B9-8D67C4C39AA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46" name="CuadroTexto 3745">
          <a:extLst>
            <a:ext uri="{FF2B5EF4-FFF2-40B4-BE49-F238E27FC236}">
              <a16:creationId xmlns:a16="http://schemas.microsoft.com/office/drawing/2014/main" id="{446C5A30-D3F5-4C4F-88C3-42C87197A63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47" name="CuadroTexto 3746">
          <a:extLst>
            <a:ext uri="{FF2B5EF4-FFF2-40B4-BE49-F238E27FC236}">
              <a16:creationId xmlns:a16="http://schemas.microsoft.com/office/drawing/2014/main" id="{5793CD3C-F8E6-4B33-B66E-E0BF6117F91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48" name="CuadroTexto 175">
          <a:extLst>
            <a:ext uri="{FF2B5EF4-FFF2-40B4-BE49-F238E27FC236}">
              <a16:creationId xmlns:a16="http://schemas.microsoft.com/office/drawing/2014/main" id="{6CC3AE0D-E30A-45AD-A484-AE6EDFA7029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49" name="CuadroTexto 184">
          <a:extLst>
            <a:ext uri="{FF2B5EF4-FFF2-40B4-BE49-F238E27FC236}">
              <a16:creationId xmlns:a16="http://schemas.microsoft.com/office/drawing/2014/main" id="{A2830177-BD2B-434B-A26D-7B16ABA5E07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50" name="CuadroTexto 191">
          <a:extLst>
            <a:ext uri="{FF2B5EF4-FFF2-40B4-BE49-F238E27FC236}">
              <a16:creationId xmlns:a16="http://schemas.microsoft.com/office/drawing/2014/main" id="{009AE505-F0CE-48E1-995D-6C40FBDD69D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51" name="CuadroTexto 195">
          <a:extLst>
            <a:ext uri="{FF2B5EF4-FFF2-40B4-BE49-F238E27FC236}">
              <a16:creationId xmlns:a16="http://schemas.microsoft.com/office/drawing/2014/main" id="{1DCC03F5-A103-40FA-B092-D6442085C17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52" name="CuadroTexto 202">
          <a:extLst>
            <a:ext uri="{FF2B5EF4-FFF2-40B4-BE49-F238E27FC236}">
              <a16:creationId xmlns:a16="http://schemas.microsoft.com/office/drawing/2014/main" id="{19C3CA9B-042A-44F2-B77B-5D07A9F4998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53" name="CuadroTexto 209">
          <a:extLst>
            <a:ext uri="{FF2B5EF4-FFF2-40B4-BE49-F238E27FC236}">
              <a16:creationId xmlns:a16="http://schemas.microsoft.com/office/drawing/2014/main" id="{B653CD15-468E-467B-8FDC-C9D43A5C30D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54" name="CuadroTexto 3753">
          <a:extLst>
            <a:ext uri="{FF2B5EF4-FFF2-40B4-BE49-F238E27FC236}">
              <a16:creationId xmlns:a16="http://schemas.microsoft.com/office/drawing/2014/main" id="{4BE8A077-88FE-4BC0-ADFA-ACDD80CCC1E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55" name="CuadroTexto 3754">
          <a:extLst>
            <a:ext uri="{FF2B5EF4-FFF2-40B4-BE49-F238E27FC236}">
              <a16:creationId xmlns:a16="http://schemas.microsoft.com/office/drawing/2014/main" id="{716140C0-DB19-4D5E-AEF2-3612789C0E6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56" name="CuadroTexto 3755">
          <a:extLst>
            <a:ext uri="{FF2B5EF4-FFF2-40B4-BE49-F238E27FC236}">
              <a16:creationId xmlns:a16="http://schemas.microsoft.com/office/drawing/2014/main" id="{567A6285-AA06-4053-8DFA-395D1FDF939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57" name="CuadroTexto 3756">
          <a:extLst>
            <a:ext uri="{FF2B5EF4-FFF2-40B4-BE49-F238E27FC236}">
              <a16:creationId xmlns:a16="http://schemas.microsoft.com/office/drawing/2014/main" id="{2806255D-FF2D-403F-B4F1-4F6180D1DEC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58" name="CuadroTexto 3757">
          <a:extLst>
            <a:ext uri="{FF2B5EF4-FFF2-40B4-BE49-F238E27FC236}">
              <a16:creationId xmlns:a16="http://schemas.microsoft.com/office/drawing/2014/main" id="{757A5F2A-D050-473D-B2F2-BA09478D858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59" name="CuadroTexto 3758">
          <a:extLst>
            <a:ext uri="{FF2B5EF4-FFF2-40B4-BE49-F238E27FC236}">
              <a16:creationId xmlns:a16="http://schemas.microsoft.com/office/drawing/2014/main" id="{829CC32F-92B0-4D62-B42D-C83EA513B43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60" name="CuadroTexto 3759">
          <a:extLst>
            <a:ext uri="{FF2B5EF4-FFF2-40B4-BE49-F238E27FC236}">
              <a16:creationId xmlns:a16="http://schemas.microsoft.com/office/drawing/2014/main" id="{8528E69E-17FE-4A25-A2E5-520CDB749A2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61" name="CuadroTexto 3760">
          <a:extLst>
            <a:ext uri="{FF2B5EF4-FFF2-40B4-BE49-F238E27FC236}">
              <a16:creationId xmlns:a16="http://schemas.microsoft.com/office/drawing/2014/main" id="{F3DB4B11-EDDF-4D05-A023-8BE34A27934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62" name="CuadroTexto 3761">
          <a:extLst>
            <a:ext uri="{FF2B5EF4-FFF2-40B4-BE49-F238E27FC236}">
              <a16:creationId xmlns:a16="http://schemas.microsoft.com/office/drawing/2014/main" id="{AE538EFE-84A7-447B-B7FF-01238C8303C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63" name="CuadroTexto 3762">
          <a:extLst>
            <a:ext uri="{FF2B5EF4-FFF2-40B4-BE49-F238E27FC236}">
              <a16:creationId xmlns:a16="http://schemas.microsoft.com/office/drawing/2014/main" id="{CE17244E-4E96-4DB4-A9D3-321E01D89ED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64" name="CuadroTexto 3763">
          <a:extLst>
            <a:ext uri="{FF2B5EF4-FFF2-40B4-BE49-F238E27FC236}">
              <a16:creationId xmlns:a16="http://schemas.microsoft.com/office/drawing/2014/main" id="{F7FB0DBD-7212-44A0-AC62-4E798C5E441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65" name="CuadroTexto 3764">
          <a:extLst>
            <a:ext uri="{FF2B5EF4-FFF2-40B4-BE49-F238E27FC236}">
              <a16:creationId xmlns:a16="http://schemas.microsoft.com/office/drawing/2014/main" id="{5063E2E4-0B15-4876-8E2F-627424D3C20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66" name="CuadroTexto 3765">
          <a:extLst>
            <a:ext uri="{FF2B5EF4-FFF2-40B4-BE49-F238E27FC236}">
              <a16:creationId xmlns:a16="http://schemas.microsoft.com/office/drawing/2014/main" id="{4FDCD290-1C55-4703-AD29-C4F4A6B76C7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67" name="CuadroTexto 3766">
          <a:extLst>
            <a:ext uri="{FF2B5EF4-FFF2-40B4-BE49-F238E27FC236}">
              <a16:creationId xmlns:a16="http://schemas.microsoft.com/office/drawing/2014/main" id="{CD17B77C-077E-47E8-87C4-2693A0AF410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68" name="CuadroTexto 3767">
          <a:extLst>
            <a:ext uri="{FF2B5EF4-FFF2-40B4-BE49-F238E27FC236}">
              <a16:creationId xmlns:a16="http://schemas.microsoft.com/office/drawing/2014/main" id="{9206882C-2A30-4D25-A16F-53716E08D60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69" name="CuadroTexto 3768">
          <a:extLst>
            <a:ext uri="{FF2B5EF4-FFF2-40B4-BE49-F238E27FC236}">
              <a16:creationId xmlns:a16="http://schemas.microsoft.com/office/drawing/2014/main" id="{76835AD5-26FA-4211-8C20-2A79FA2C72D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70" name="CuadroTexto 3769">
          <a:extLst>
            <a:ext uri="{FF2B5EF4-FFF2-40B4-BE49-F238E27FC236}">
              <a16:creationId xmlns:a16="http://schemas.microsoft.com/office/drawing/2014/main" id="{F3553366-4C65-4B26-A72D-DF77D35029E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71" name="CuadroTexto 3770">
          <a:extLst>
            <a:ext uri="{FF2B5EF4-FFF2-40B4-BE49-F238E27FC236}">
              <a16:creationId xmlns:a16="http://schemas.microsoft.com/office/drawing/2014/main" id="{C75A7EF1-20DD-4A1D-BD6A-E2270B6BB9E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72" name="CuadroTexto 277">
          <a:extLst>
            <a:ext uri="{FF2B5EF4-FFF2-40B4-BE49-F238E27FC236}">
              <a16:creationId xmlns:a16="http://schemas.microsoft.com/office/drawing/2014/main" id="{CC2CCC0A-946A-4028-AEAC-F7F222328F8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73" name="CuadroTexto 286">
          <a:extLst>
            <a:ext uri="{FF2B5EF4-FFF2-40B4-BE49-F238E27FC236}">
              <a16:creationId xmlns:a16="http://schemas.microsoft.com/office/drawing/2014/main" id="{E21C8DC2-0B42-4EAF-B4D7-6C88053F4A2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74" name="CuadroTexto 293">
          <a:extLst>
            <a:ext uri="{FF2B5EF4-FFF2-40B4-BE49-F238E27FC236}">
              <a16:creationId xmlns:a16="http://schemas.microsoft.com/office/drawing/2014/main" id="{1584EA86-C4E7-4DB7-B47B-0E1554799A7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75" name="CuadroTexto 297">
          <a:extLst>
            <a:ext uri="{FF2B5EF4-FFF2-40B4-BE49-F238E27FC236}">
              <a16:creationId xmlns:a16="http://schemas.microsoft.com/office/drawing/2014/main" id="{282B827A-A8B7-43AB-9454-B9401669A75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76" name="CuadroTexto 304">
          <a:extLst>
            <a:ext uri="{FF2B5EF4-FFF2-40B4-BE49-F238E27FC236}">
              <a16:creationId xmlns:a16="http://schemas.microsoft.com/office/drawing/2014/main" id="{3252E581-6EC4-4EF2-836F-4178F20BFE6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77" name="CuadroTexto 311">
          <a:extLst>
            <a:ext uri="{FF2B5EF4-FFF2-40B4-BE49-F238E27FC236}">
              <a16:creationId xmlns:a16="http://schemas.microsoft.com/office/drawing/2014/main" id="{442FF6F7-EAAA-4CE4-95BD-61EB3FC2C80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78" name="CuadroTexto 3777">
          <a:extLst>
            <a:ext uri="{FF2B5EF4-FFF2-40B4-BE49-F238E27FC236}">
              <a16:creationId xmlns:a16="http://schemas.microsoft.com/office/drawing/2014/main" id="{8F57F050-2D8F-46D7-B8B0-60DAFAE3135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79" name="CuadroTexto 3778">
          <a:extLst>
            <a:ext uri="{FF2B5EF4-FFF2-40B4-BE49-F238E27FC236}">
              <a16:creationId xmlns:a16="http://schemas.microsoft.com/office/drawing/2014/main" id="{690921F4-EDC0-44C3-A393-16796901527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80" name="CuadroTexto 3779">
          <a:extLst>
            <a:ext uri="{FF2B5EF4-FFF2-40B4-BE49-F238E27FC236}">
              <a16:creationId xmlns:a16="http://schemas.microsoft.com/office/drawing/2014/main" id="{E7044D75-6074-4AD8-BB71-9DD903BEA8E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81" name="CuadroTexto 3780">
          <a:extLst>
            <a:ext uri="{FF2B5EF4-FFF2-40B4-BE49-F238E27FC236}">
              <a16:creationId xmlns:a16="http://schemas.microsoft.com/office/drawing/2014/main" id="{C6F7AE2E-2C12-4F4A-910F-18DB6563FF4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82" name="CuadroTexto 3781">
          <a:extLst>
            <a:ext uri="{FF2B5EF4-FFF2-40B4-BE49-F238E27FC236}">
              <a16:creationId xmlns:a16="http://schemas.microsoft.com/office/drawing/2014/main" id="{9C9D2366-5004-4DAF-8C1C-42B06350CB7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83" name="CuadroTexto 3782">
          <a:extLst>
            <a:ext uri="{FF2B5EF4-FFF2-40B4-BE49-F238E27FC236}">
              <a16:creationId xmlns:a16="http://schemas.microsoft.com/office/drawing/2014/main" id="{94AB6D70-16E1-46F1-A547-A483C81D4B6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84" name="CuadroTexto 3783">
          <a:extLst>
            <a:ext uri="{FF2B5EF4-FFF2-40B4-BE49-F238E27FC236}">
              <a16:creationId xmlns:a16="http://schemas.microsoft.com/office/drawing/2014/main" id="{2CFF9427-823A-4249-97CD-E4D827DE20C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85" name="CuadroTexto 3784">
          <a:extLst>
            <a:ext uri="{FF2B5EF4-FFF2-40B4-BE49-F238E27FC236}">
              <a16:creationId xmlns:a16="http://schemas.microsoft.com/office/drawing/2014/main" id="{2940E7A1-A00C-4CB0-AD07-B2A8D297075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86" name="CuadroTexto 3785">
          <a:extLst>
            <a:ext uri="{FF2B5EF4-FFF2-40B4-BE49-F238E27FC236}">
              <a16:creationId xmlns:a16="http://schemas.microsoft.com/office/drawing/2014/main" id="{A7B6CE60-D295-44D2-B92A-EE6AC327310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87" name="CuadroTexto 3786">
          <a:extLst>
            <a:ext uri="{FF2B5EF4-FFF2-40B4-BE49-F238E27FC236}">
              <a16:creationId xmlns:a16="http://schemas.microsoft.com/office/drawing/2014/main" id="{F83826A0-4B9A-44D5-8FA9-683EE60F2D3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88" name="CuadroTexto 3787">
          <a:extLst>
            <a:ext uri="{FF2B5EF4-FFF2-40B4-BE49-F238E27FC236}">
              <a16:creationId xmlns:a16="http://schemas.microsoft.com/office/drawing/2014/main" id="{E1C0D6B9-1EF0-428D-BF3E-B1C7B8C5A32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89" name="CuadroTexto 3788">
          <a:extLst>
            <a:ext uri="{FF2B5EF4-FFF2-40B4-BE49-F238E27FC236}">
              <a16:creationId xmlns:a16="http://schemas.microsoft.com/office/drawing/2014/main" id="{7D4E1E94-6CB9-4DD1-95EE-B4EB4D9E279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90" name="CuadroTexto 3789">
          <a:extLst>
            <a:ext uri="{FF2B5EF4-FFF2-40B4-BE49-F238E27FC236}">
              <a16:creationId xmlns:a16="http://schemas.microsoft.com/office/drawing/2014/main" id="{2FB62C04-85AE-4633-A1B5-48793B2E18E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91" name="CuadroTexto 3790">
          <a:extLst>
            <a:ext uri="{FF2B5EF4-FFF2-40B4-BE49-F238E27FC236}">
              <a16:creationId xmlns:a16="http://schemas.microsoft.com/office/drawing/2014/main" id="{249C2AC5-8689-426F-BC09-BAA4FDB72E7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92" name="CuadroTexto 3791">
          <a:extLst>
            <a:ext uri="{FF2B5EF4-FFF2-40B4-BE49-F238E27FC236}">
              <a16:creationId xmlns:a16="http://schemas.microsoft.com/office/drawing/2014/main" id="{F3124FFA-2F64-4451-BCD4-3408FE3830E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93" name="CuadroTexto 3792">
          <a:extLst>
            <a:ext uri="{FF2B5EF4-FFF2-40B4-BE49-F238E27FC236}">
              <a16:creationId xmlns:a16="http://schemas.microsoft.com/office/drawing/2014/main" id="{082885AD-9EB1-45C0-B7C5-63DD7FACF0E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94" name="CuadroTexto 3793">
          <a:extLst>
            <a:ext uri="{FF2B5EF4-FFF2-40B4-BE49-F238E27FC236}">
              <a16:creationId xmlns:a16="http://schemas.microsoft.com/office/drawing/2014/main" id="{F6310ED3-9800-44DF-A75A-CC882E866FB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95" name="CuadroTexto 3794">
          <a:extLst>
            <a:ext uri="{FF2B5EF4-FFF2-40B4-BE49-F238E27FC236}">
              <a16:creationId xmlns:a16="http://schemas.microsoft.com/office/drawing/2014/main" id="{5E585708-B746-44DF-9786-2BED0000C15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96" name="CuadroTexto 277">
          <a:extLst>
            <a:ext uri="{FF2B5EF4-FFF2-40B4-BE49-F238E27FC236}">
              <a16:creationId xmlns:a16="http://schemas.microsoft.com/office/drawing/2014/main" id="{08DE970B-B270-47E1-B773-980FB601674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97" name="CuadroTexto 286">
          <a:extLst>
            <a:ext uri="{FF2B5EF4-FFF2-40B4-BE49-F238E27FC236}">
              <a16:creationId xmlns:a16="http://schemas.microsoft.com/office/drawing/2014/main" id="{2361A449-A6CC-419B-B1F1-0E15869CA98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798" name="CuadroTexto 293">
          <a:extLst>
            <a:ext uri="{FF2B5EF4-FFF2-40B4-BE49-F238E27FC236}">
              <a16:creationId xmlns:a16="http://schemas.microsoft.com/office/drawing/2014/main" id="{A7A49758-974F-40FF-98AB-8D52F820737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799" name="CuadroTexto 297">
          <a:extLst>
            <a:ext uri="{FF2B5EF4-FFF2-40B4-BE49-F238E27FC236}">
              <a16:creationId xmlns:a16="http://schemas.microsoft.com/office/drawing/2014/main" id="{4A8BC23E-57E6-4EAB-9892-6B4548975F7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00" name="CuadroTexto 304">
          <a:extLst>
            <a:ext uri="{FF2B5EF4-FFF2-40B4-BE49-F238E27FC236}">
              <a16:creationId xmlns:a16="http://schemas.microsoft.com/office/drawing/2014/main" id="{C46A9EFD-599B-4C78-AF87-6E462EC57A9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01" name="CuadroTexto 311">
          <a:extLst>
            <a:ext uri="{FF2B5EF4-FFF2-40B4-BE49-F238E27FC236}">
              <a16:creationId xmlns:a16="http://schemas.microsoft.com/office/drawing/2014/main" id="{8ECC6657-1AB5-42E7-B678-0EC249BE67E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02" name="CuadroTexto 3801">
          <a:extLst>
            <a:ext uri="{FF2B5EF4-FFF2-40B4-BE49-F238E27FC236}">
              <a16:creationId xmlns:a16="http://schemas.microsoft.com/office/drawing/2014/main" id="{BD67C596-804B-482B-95F1-BFADAE2CAA9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03" name="CuadroTexto 3802">
          <a:extLst>
            <a:ext uri="{FF2B5EF4-FFF2-40B4-BE49-F238E27FC236}">
              <a16:creationId xmlns:a16="http://schemas.microsoft.com/office/drawing/2014/main" id="{47BF68E0-4D15-474F-BD7B-6D76B5E3901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04" name="CuadroTexto 3803">
          <a:extLst>
            <a:ext uri="{FF2B5EF4-FFF2-40B4-BE49-F238E27FC236}">
              <a16:creationId xmlns:a16="http://schemas.microsoft.com/office/drawing/2014/main" id="{E4F05AA1-7929-4FD7-B5DE-1C0261CC5CC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05" name="CuadroTexto 3804">
          <a:extLst>
            <a:ext uri="{FF2B5EF4-FFF2-40B4-BE49-F238E27FC236}">
              <a16:creationId xmlns:a16="http://schemas.microsoft.com/office/drawing/2014/main" id="{34EBD2CB-0FE3-4B1E-905E-F6D308B5991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06" name="CuadroTexto 3805">
          <a:extLst>
            <a:ext uri="{FF2B5EF4-FFF2-40B4-BE49-F238E27FC236}">
              <a16:creationId xmlns:a16="http://schemas.microsoft.com/office/drawing/2014/main" id="{AB6F70EA-792D-4FDA-A3C6-13D155FC534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07" name="CuadroTexto 3806">
          <a:extLst>
            <a:ext uri="{FF2B5EF4-FFF2-40B4-BE49-F238E27FC236}">
              <a16:creationId xmlns:a16="http://schemas.microsoft.com/office/drawing/2014/main" id="{EA8C6F68-4D60-4009-AF71-BD13E28F372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08" name="CuadroTexto 3807">
          <a:extLst>
            <a:ext uri="{FF2B5EF4-FFF2-40B4-BE49-F238E27FC236}">
              <a16:creationId xmlns:a16="http://schemas.microsoft.com/office/drawing/2014/main" id="{B4F7041A-3CB3-462C-A0EF-2473338721D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09" name="CuadroTexto 3808">
          <a:extLst>
            <a:ext uri="{FF2B5EF4-FFF2-40B4-BE49-F238E27FC236}">
              <a16:creationId xmlns:a16="http://schemas.microsoft.com/office/drawing/2014/main" id="{585DA1F6-BF82-4033-894B-B4EA9239927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10" name="CuadroTexto 3809">
          <a:extLst>
            <a:ext uri="{FF2B5EF4-FFF2-40B4-BE49-F238E27FC236}">
              <a16:creationId xmlns:a16="http://schemas.microsoft.com/office/drawing/2014/main" id="{9760AF8E-6C5D-4D1A-84DA-9EC7A51B68C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11" name="CuadroTexto 3810">
          <a:extLst>
            <a:ext uri="{FF2B5EF4-FFF2-40B4-BE49-F238E27FC236}">
              <a16:creationId xmlns:a16="http://schemas.microsoft.com/office/drawing/2014/main" id="{614EB6F4-095C-4E6B-8280-3E7E6B7948B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12" name="CuadroTexto 3811">
          <a:extLst>
            <a:ext uri="{FF2B5EF4-FFF2-40B4-BE49-F238E27FC236}">
              <a16:creationId xmlns:a16="http://schemas.microsoft.com/office/drawing/2014/main" id="{7437BCDA-D311-4CE2-BF73-8A9DCA8DEB2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13" name="CuadroTexto 3812">
          <a:extLst>
            <a:ext uri="{FF2B5EF4-FFF2-40B4-BE49-F238E27FC236}">
              <a16:creationId xmlns:a16="http://schemas.microsoft.com/office/drawing/2014/main" id="{7783DA43-A924-4CF3-B490-D1357DB3558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14" name="CuadroTexto 277">
          <a:extLst>
            <a:ext uri="{FF2B5EF4-FFF2-40B4-BE49-F238E27FC236}">
              <a16:creationId xmlns:a16="http://schemas.microsoft.com/office/drawing/2014/main" id="{D5A08A7D-B41C-41B7-872C-6F64F5A094F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15" name="CuadroTexto 286">
          <a:extLst>
            <a:ext uri="{FF2B5EF4-FFF2-40B4-BE49-F238E27FC236}">
              <a16:creationId xmlns:a16="http://schemas.microsoft.com/office/drawing/2014/main" id="{A1DA81D7-EA9E-43C2-B8A1-A9544906331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16" name="CuadroTexto 293">
          <a:extLst>
            <a:ext uri="{FF2B5EF4-FFF2-40B4-BE49-F238E27FC236}">
              <a16:creationId xmlns:a16="http://schemas.microsoft.com/office/drawing/2014/main" id="{BCB0D174-A38F-49AC-9A5F-C504E8803FE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17" name="CuadroTexto 297">
          <a:extLst>
            <a:ext uri="{FF2B5EF4-FFF2-40B4-BE49-F238E27FC236}">
              <a16:creationId xmlns:a16="http://schemas.microsoft.com/office/drawing/2014/main" id="{263E154F-C56A-404C-B280-1B3723DA05B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18" name="CuadroTexto 304">
          <a:extLst>
            <a:ext uri="{FF2B5EF4-FFF2-40B4-BE49-F238E27FC236}">
              <a16:creationId xmlns:a16="http://schemas.microsoft.com/office/drawing/2014/main" id="{E9065B40-A55A-4B46-ACB6-DD32A042C48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19" name="CuadroTexto 311">
          <a:extLst>
            <a:ext uri="{FF2B5EF4-FFF2-40B4-BE49-F238E27FC236}">
              <a16:creationId xmlns:a16="http://schemas.microsoft.com/office/drawing/2014/main" id="{F53E7EBF-249B-457E-93F4-7015F5C7642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20" name="CuadroTexto 175">
          <a:extLst>
            <a:ext uri="{FF2B5EF4-FFF2-40B4-BE49-F238E27FC236}">
              <a16:creationId xmlns:a16="http://schemas.microsoft.com/office/drawing/2014/main" id="{2A0618A7-D388-4DD6-8353-925CA84324D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21" name="CuadroTexto 184">
          <a:extLst>
            <a:ext uri="{FF2B5EF4-FFF2-40B4-BE49-F238E27FC236}">
              <a16:creationId xmlns:a16="http://schemas.microsoft.com/office/drawing/2014/main" id="{4E79CB00-2338-4A67-B492-5CB686C7133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22" name="CuadroTexto 191">
          <a:extLst>
            <a:ext uri="{FF2B5EF4-FFF2-40B4-BE49-F238E27FC236}">
              <a16:creationId xmlns:a16="http://schemas.microsoft.com/office/drawing/2014/main" id="{0DC9FC2E-99C5-451C-98DF-D4B2563F3FC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23" name="CuadroTexto 195">
          <a:extLst>
            <a:ext uri="{FF2B5EF4-FFF2-40B4-BE49-F238E27FC236}">
              <a16:creationId xmlns:a16="http://schemas.microsoft.com/office/drawing/2014/main" id="{C6F3F220-E221-4EA6-B907-4482B5306E5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24" name="CuadroTexto 202">
          <a:extLst>
            <a:ext uri="{FF2B5EF4-FFF2-40B4-BE49-F238E27FC236}">
              <a16:creationId xmlns:a16="http://schemas.microsoft.com/office/drawing/2014/main" id="{9381BD94-B84F-4FFB-B337-EE6A84D44A2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25" name="CuadroTexto 209">
          <a:extLst>
            <a:ext uri="{FF2B5EF4-FFF2-40B4-BE49-F238E27FC236}">
              <a16:creationId xmlns:a16="http://schemas.microsoft.com/office/drawing/2014/main" id="{1926EEC1-8A53-4131-9ED5-A21E423214C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26" name="CuadroTexto 3825">
          <a:extLst>
            <a:ext uri="{FF2B5EF4-FFF2-40B4-BE49-F238E27FC236}">
              <a16:creationId xmlns:a16="http://schemas.microsoft.com/office/drawing/2014/main" id="{DFC2A1CB-A623-42F6-A10E-942ED911B3C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27" name="CuadroTexto 3826">
          <a:extLst>
            <a:ext uri="{FF2B5EF4-FFF2-40B4-BE49-F238E27FC236}">
              <a16:creationId xmlns:a16="http://schemas.microsoft.com/office/drawing/2014/main" id="{4BBB42FA-E39C-40C1-A86A-13F65CB12B2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28" name="CuadroTexto 3827">
          <a:extLst>
            <a:ext uri="{FF2B5EF4-FFF2-40B4-BE49-F238E27FC236}">
              <a16:creationId xmlns:a16="http://schemas.microsoft.com/office/drawing/2014/main" id="{E57BFD92-1968-4D01-99F9-45DCEB52C89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29" name="CuadroTexto 3828">
          <a:extLst>
            <a:ext uri="{FF2B5EF4-FFF2-40B4-BE49-F238E27FC236}">
              <a16:creationId xmlns:a16="http://schemas.microsoft.com/office/drawing/2014/main" id="{95351192-8976-4CF8-863D-7EDDFB9CFA6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30" name="CuadroTexto 3829">
          <a:extLst>
            <a:ext uri="{FF2B5EF4-FFF2-40B4-BE49-F238E27FC236}">
              <a16:creationId xmlns:a16="http://schemas.microsoft.com/office/drawing/2014/main" id="{25902142-A2AB-47B6-8A3B-F2B8BA17A30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31" name="CuadroTexto 3830">
          <a:extLst>
            <a:ext uri="{FF2B5EF4-FFF2-40B4-BE49-F238E27FC236}">
              <a16:creationId xmlns:a16="http://schemas.microsoft.com/office/drawing/2014/main" id="{A782B057-076E-4326-B67E-C2951F41E5D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32" name="CuadroTexto 3831">
          <a:extLst>
            <a:ext uri="{FF2B5EF4-FFF2-40B4-BE49-F238E27FC236}">
              <a16:creationId xmlns:a16="http://schemas.microsoft.com/office/drawing/2014/main" id="{8081D51F-F471-4FA6-A7B1-84C4E4C2C56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33" name="CuadroTexto 3832">
          <a:extLst>
            <a:ext uri="{FF2B5EF4-FFF2-40B4-BE49-F238E27FC236}">
              <a16:creationId xmlns:a16="http://schemas.microsoft.com/office/drawing/2014/main" id="{725D0BBE-7264-40C6-A98D-E1BD7BF503F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34" name="CuadroTexto 3833">
          <a:extLst>
            <a:ext uri="{FF2B5EF4-FFF2-40B4-BE49-F238E27FC236}">
              <a16:creationId xmlns:a16="http://schemas.microsoft.com/office/drawing/2014/main" id="{65C9B162-0B09-4E91-A747-6A2AF41C6A7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35" name="CuadroTexto 3834">
          <a:extLst>
            <a:ext uri="{FF2B5EF4-FFF2-40B4-BE49-F238E27FC236}">
              <a16:creationId xmlns:a16="http://schemas.microsoft.com/office/drawing/2014/main" id="{7C7C2D2A-99EE-45A5-AB17-0B1B14D0EB8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36" name="CuadroTexto 3835">
          <a:extLst>
            <a:ext uri="{FF2B5EF4-FFF2-40B4-BE49-F238E27FC236}">
              <a16:creationId xmlns:a16="http://schemas.microsoft.com/office/drawing/2014/main" id="{28DED806-0B60-43CB-B0D9-726D096C8AB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37" name="CuadroTexto 3836">
          <a:extLst>
            <a:ext uri="{FF2B5EF4-FFF2-40B4-BE49-F238E27FC236}">
              <a16:creationId xmlns:a16="http://schemas.microsoft.com/office/drawing/2014/main" id="{A27399A7-DCC2-45B7-BEB3-803A5A66B17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38" name="CuadroTexto 3837">
          <a:extLst>
            <a:ext uri="{FF2B5EF4-FFF2-40B4-BE49-F238E27FC236}">
              <a16:creationId xmlns:a16="http://schemas.microsoft.com/office/drawing/2014/main" id="{F5CAB30B-490E-4138-A454-E6AA12277D8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39" name="CuadroTexto 3838">
          <a:extLst>
            <a:ext uri="{FF2B5EF4-FFF2-40B4-BE49-F238E27FC236}">
              <a16:creationId xmlns:a16="http://schemas.microsoft.com/office/drawing/2014/main" id="{6405891E-C3F5-49C6-A13B-D9D0ABCA020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40" name="CuadroTexto 3839">
          <a:extLst>
            <a:ext uri="{FF2B5EF4-FFF2-40B4-BE49-F238E27FC236}">
              <a16:creationId xmlns:a16="http://schemas.microsoft.com/office/drawing/2014/main" id="{7CF09005-6660-4D51-8B28-B654DC99C26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41" name="CuadroTexto 3840">
          <a:extLst>
            <a:ext uri="{FF2B5EF4-FFF2-40B4-BE49-F238E27FC236}">
              <a16:creationId xmlns:a16="http://schemas.microsoft.com/office/drawing/2014/main" id="{7DB8C494-1DFD-4277-84C9-207F8C178AC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42" name="CuadroTexto 3841">
          <a:extLst>
            <a:ext uri="{FF2B5EF4-FFF2-40B4-BE49-F238E27FC236}">
              <a16:creationId xmlns:a16="http://schemas.microsoft.com/office/drawing/2014/main" id="{2E930000-E053-41B9-BACF-1EF0C345429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43" name="CuadroTexto 3842">
          <a:extLst>
            <a:ext uri="{FF2B5EF4-FFF2-40B4-BE49-F238E27FC236}">
              <a16:creationId xmlns:a16="http://schemas.microsoft.com/office/drawing/2014/main" id="{9330774A-D202-4DC9-A4A1-14DF8567BA9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44" name="CuadroTexto 3843">
          <a:extLst>
            <a:ext uri="{FF2B5EF4-FFF2-40B4-BE49-F238E27FC236}">
              <a16:creationId xmlns:a16="http://schemas.microsoft.com/office/drawing/2014/main" id="{F64E25DF-CABD-4275-A80D-CFFC57F10A5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45" name="CuadroTexto 3844">
          <a:extLst>
            <a:ext uri="{FF2B5EF4-FFF2-40B4-BE49-F238E27FC236}">
              <a16:creationId xmlns:a16="http://schemas.microsoft.com/office/drawing/2014/main" id="{770DDF67-2494-4CBC-9E35-140566C4028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46" name="CuadroTexto 3845">
          <a:extLst>
            <a:ext uri="{FF2B5EF4-FFF2-40B4-BE49-F238E27FC236}">
              <a16:creationId xmlns:a16="http://schemas.microsoft.com/office/drawing/2014/main" id="{5211ECB6-D62B-4989-8FDF-C9B5760CA84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47" name="CuadroTexto 3846">
          <a:extLst>
            <a:ext uri="{FF2B5EF4-FFF2-40B4-BE49-F238E27FC236}">
              <a16:creationId xmlns:a16="http://schemas.microsoft.com/office/drawing/2014/main" id="{82FE4CE7-508A-4FE0-B6E8-78C3A1E255B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48" name="CuadroTexto 3847">
          <a:extLst>
            <a:ext uri="{FF2B5EF4-FFF2-40B4-BE49-F238E27FC236}">
              <a16:creationId xmlns:a16="http://schemas.microsoft.com/office/drawing/2014/main" id="{9F2660C7-0D6C-4328-A562-D484036F7E8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49" name="CuadroTexto 3848">
          <a:extLst>
            <a:ext uri="{FF2B5EF4-FFF2-40B4-BE49-F238E27FC236}">
              <a16:creationId xmlns:a16="http://schemas.microsoft.com/office/drawing/2014/main" id="{D9057A1A-5CBA-4686-B939-30C8BA9381A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50" name="CuadroTexto 3849">
          <a:extLst>
            <a:ext uri="{FF2B5EF4-FFF2-40B4-BE49-F238E27FC236}">
              <a16:creationId xmlns:a16="http://schemas.microsoft.com/office/drawing/2014/main" id="{29C59A60-15C2-43FA-B8A7-1C432BC36E7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51" name="CuadroTexto 3850">
          <a:extLst>
            <a:ext uri="{FF2B5EF4-FFF2-40B4-BE49-F238E27FC236}">
              <a16:creationId xmlns:a16="http://schemas.microsoft.com/office/drawing/2014/main" id="{12612A81-3BBE-4B26-9282-04DEF3C440F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52" name="CuadroTexto 3851">
          <a:extLst>
            <a:ext uri="{FF2B5EF4-FFF2-40B4-BE49-F238E27FC236}">
              <a16:creationId xmlns:a16="http://schemas.microsoft.com/office/drawing/2014/main" id="{325FCE58-7467-4A4A-A92A-24C04509574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53" name="CuadroTexto 3852">
          <a:extLst>
            <a:ext uri="{FF2B5EF4-FFF2-40B4-BE49-F238E27FC236}">
              <a16:creationId xmlns:a16="http://schemas.microsoft.com/office/drawing/2014/main" id="{2099091D-5277-4A70-B406-FC016268197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54" name="CuadroTexto 3853">
          <a:extLst>
            <a:ext uri="{FF2B5EF4-FFF2-40B4-BE49-F238E27FC236}">
              <a16:creationId xmlns:a16="http://schemas.microsoft.com/office/drawing/2014/main" id="{2E03FFCC-601F-47C7-938E-884F8C41467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55" name="CuadroTexto 3854">
          <a:extLst>
            <a:ext uri="{FF2B5EF4-FFF2-40B4-BE49-F238E27FC236}">
              <a16:creationId xmlns:a16="http://schemas.microsoft.com/office/drawing/2014/main" id="{8A8FEA08-F4A3-431D-B545-E9B563CA344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56" name="CuadroTexto 3855">
          <a:extLst>
            <a:ext uri="{FF2B5EF4-FFF2-40B4-BE49-F238E27FC236}">
              <a16:creationId xmlns:a16="http://schemas.microsoft.com/office/drawing/2014/main" id="{F1C3514B-35D1-4EB8-8AF1-11EC95112B4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57" name="CuadroTexto 3856">
          <a:extLst>
            <a:ext uri="{FF2B5EF4-FFF2-40B4-BE49-F238E27FC236}">
              <a16:creationId xmlns:a16="http://schemas.microsoft.com/office/drawing/2014/main" id="{929884C2-A8D3-4BE0-B8D0-555C10126A3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58" name="CuadroTexto 3857">
          <a:extLst>
            <a:ext uri="{FF2B5EF4-FFF2-40B4-BE49-F238E27FC236}">
              <a16:creationId xmlns:a16="http://schemas.microsoft.com/office/drawing/2014/main" id="{24E32987-085A-40DE-AB0D-1086E0A023E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59" name="CuadroTexto 3858">
          <a:extLst>
            <a:ext uri="{FF2B5EF4-FFF2-40B4-BE49-F238E27FC236}">
              <a16:creationId xmlns:a16="http://schemas.microsoft.com/office/drawing/2014/main" id="{F20F537E-3A60-458F-ADD4-87649F91D57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60" name="CuadroTexto 3859">
          <a:extLst>
            <a:ext uri="{FF2B5EF4-FFF2-40B4-BE49-F238E27FC236}">
              <a16:creationId xmlns:a16="http://schemas.microsoft.com/office/drawing/2014/main" id="{25D2547D-D854-45C7-8FB6-B9D78FAF7DA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61" name="CuadroTexto 3860">
          <a:extLst>
            <a:ext uri="{FF2B5EF4-FFF2-40B4-BE49-F238E27FC236}">
              <a16:creationId xmlns:a16="http://schemas.microsoft.com/office/drawing/2014/main" id="{E5D71BE4-A033-47DA-BF1E-11BB25322BE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62" name="CuadroTexto 3861">
          <a:extLst>
            <a:ext uri="{FF2B5EF4-FFF2-40B4-BE49-F238E27FC236}">
              <a16:creationId xmlns:a16="http://schemas.microsoft.com/office/drawing/2014/main" id="{43963360-E356-4921-B6FC-3A02A9A691C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63" name="CuadroTexto 3862">
          <a:extLst>
            <a:ext uri="{FF2B5EF4-FFF2-40B4-BE49-F238E27FC236}">
              <a16:creationId xmlns:a16="http://schemas.microsoft.com/office/drawing/2014/main" id="{B4D92C8A-E4B9-4587-B5B8-75A2DCC0878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64" name="CuadroTexto 3863">
          <a:extLst>
            <a:ext uri="{FF2B5EF4-FFF2-40B4-BE49-F238E27FC236}">
              <a16:creationId xmlns:a16="http://schemas.microsoft.com/office/drawing/2014/main" id="{F68BE99F-BCE3-4D6C-8222-6F6E10A9DD6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65" name="CuadroTexto 3864">
          <a:extLst>
            <a:ext uri="{FF2B5EF4-FFF2-40B4-BE49-F238E27FC236}">
              <a16:creationId xmlns:a16="http://schemas.microsoft.com/office/drawing/2014/main" id="{C0CFE683-8560-488B-AC88-DB6913A01A4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66" name="CuadroTexto 3865">
          <a:extLst>
            <a:ext uri="{FF2B5EF4-FFF2-40B4-BE49-F238E27FC236}">
              <a16:creationId xmlns:a16="http://schemas.microsoft.com/office/drawing/2014/main" id="{E41F5DB5-B338-4AB0-AF1E-529DEB3F42F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67" name="CuadroTexto 3866">
          <a:extLst>
            <a:ext uri="{FF2B5EF4-FFF2-40B4-BE49-F238E27FC236}">
              <a16:creationId xmlns:a16="http://schemas.microsoft.com/office/drawing/2014/main" id="{90864298-485B-4D9F-A0F3-1169D22747C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68" name="CuadroTexto 175">
          <a:extLst>
            <a:ext uri="{FF2B5EF4-FFF2-40B4-BE49-F238E27FC236}">
              <a16:creationId xmlns:a16="http://schemas.microsoft.com/office/drawing/2014/main" id="{4FE5EFD8-AF06-46AF-9169-5D9CE39CF5C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69" name="CuadroTexto 184">
          <a:extLst>
            <a:ext uri="{FF2B5EF4-FFF2-40B4-BE49-F238E27FC236}">
              <a16:creationId xmlns:a16="http://schemas.microsoft.com/office/drawing/2014/main" id="{686314E8-7042-4D82-B394-64EDE87CE77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70" name="CuadroTexto 191">
          <a:extLst>
            <a:ext uri="{FF2B5EF4-FFF2-40B4-BE49-F238E27FC236}">
              <a16:creationId xmlns:a16="http://schemas.microsoft.com/office/drawing/2014/main" id="{AE731867-B669-488D-965C-4701A73795C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71" name="CuadroTexto 195">
          <a:extLst>
            <a:ext uri="{FF2B5EF4-FFF2-40B4-BE49-F238E27FC236}">
              <a16:creationId xmlns:a16="http://schemas.microsoft.com/office/drawing/2014/main" id="{61E12CCF-3EA7-4F22-968B-E3A79D621EF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72" name="CuadroTexto 202">
          <a:extLst>
            <a:ext uri="{FF2B5EF4-FFF2-40B4-BE49-F238E27FC236}">
              <a16:creationId xmlns:a16="http://schemas.microsoft.com/office/drawing/2014/main" id="{357660D2-367C-46DE-94FE-954680FA985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73" name="CuadroTexto 209">
          <a:extLst>
            <a:ext uri="{FF2B5EF4-FFF2-40B4-BE49-F238E27FC236}">
              <a16:creationId xmlns:a16="http://schemas.microsoft.com/office/drawing/2014/main" id="{5DB19571-2A45-4A3F-9ADB-174EE847E5D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74" name="CuadroTexto 3873">
          <a:extLst>
            <a:ext uri="{FF2B5EF4-FFF2-40B4-BE49-F238E27FC236}">
              <a16:creationId xmlns:a16="http://schemas.microsoft.com/office/drawing/2014/main" id="{996CA52F-B2CD-42AD-B712-C95053BFE78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75" name="CuadroTexto 3874">
          <a:extLst>
            <a:ext uri="{FF2B5EF4-FFF2-40B4-BE49-F238E27FC236}">
              <a16:creationId xmlns:a16="http://schemas.microsoft.com/office/drawing/2014/main" id="{E619AED0-395F-474A-B7B2-455D24B3ECB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76" name="CuadroTexto 3875">
          <a:extLst>
            <a:ext uri="{FF2B5EF4-FFF2-40B4-BE49-F238E27FC236}">
              <a16:creationId xmlns:a16="http://schemas.microsoft.com/office/drawing/2014/main" id="{3EF28529-3198-487C-A803-677E7EFC232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77" name="CuadroTexto 3876">
          <a:extLst>
            <a:ext uri="{FF2B5EF4-FFF2-40B4-BE49-F238E27FC236}">
              <a16:creationId xmlns:a16="http://schemas.microsoft.com/office/drawing/2014/main" id="{C02814F0-6952-4817-BDE0-CE76CE5AF42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78" name="CuadroTexto 3877">
          <a:extLst>
            <a:ext uri="{FF2B5EF4-FFF2-40B4-BE49-F238E27FC236}">
              <a16:creationId xmlns:a16="http://schemas.microsoft.com/office/drawing/2014/main" id="{75D5F632-ADE8-431F-B5B8-F40842CB63D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79" name="CuadroTexto 3878">
          <a:extLst>
            <a:ext uri="{FF2B5EF4-FFF2-40B4-BE49-F238E27FC236}">
              <a16:creationId xmlns:a16="http://schemas.microsoft.com/office/drawing/2014/main" id="{19431C7F-383C-4628-BD7E-B2D335F26F9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80" name="CuadroTexto 3879">
          <a:extLst>
            <a:ext uri="{FF2B5EF4-FFF2-40B4-BE49-F238E27FC236}">
              <a16:creationId xmlns:a16="http://schemas.microsoft.com/office/drawing/2014/main" id="{F1290C41-32E3-4D9C-ABBC-BAFBC92D42E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81" name="CuadroTexto 3880">
          <a:extLst>
            <a:ext uri="{FF2B5EF4-FFF2-40B4-BE49-F238E27FC236}">
              <a16:creationId xmlns:a16="http://schemas.microsoft.com/office/drawing/2014/main" id="{0617114C-94F1-424E-A983-824CA3C91C9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82" name="CuadroTexto 3881">
          <a:extLst>
            <a:ext uri="{FF2B5EF4-FFF2-40B4-BE49-F238E27FC236}">
              <a16:creationId xmlns:a16="http://schemas.microsoft.com/office/drawing/2014/main" id="{45A37412-FFF4-49E1-9E9C-074BF200D0C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83" name="CuadroTexto 3882">
          <a:extLst>
            <a:ext uri="{FF2B5EF4-FFF2-40B4-BE49-F238E27FC236}">
              <a16:creationId xmlns:a16="http://schemas.microsoft.com/office/drawing/2014/main" id="{DD522E79-02C2-4E9A-904E-55825A39C9B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84" name="CuadroTexto 3883">
          <a:extLst>
            <a:ext uri="{FF2B5EF4-FFF2-40B4-BE49-F238E27FC236}">
              <a16:creationId xmlns:a16="http://schemas.microsoft.com/office/drawing/2014/main" id="{9A3E1B7D-A62E-4498-9DCF-F1490CB9B92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85" name="CuadroTexto 3884">
          <a:extLst>
            <a:ext uri="{FF2B5EF4-FFF2-40B4-BE49-F238E27FC236}">
              <a16:creationId xmlns:a16="http://schemas.microsoft.com/office/drawing/2014/main" id="{80C36655-F55A-4ECA-9F14-0AF104DC646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86" name="CuadroTexto 3885">
          <a:extLst>
            <a:ext uri="{FF2B5EF4-FFF2-40B4-BE49-F238E27FC236}">
              <a16:creationId xmlns:a16="http://schemas.microsoft.com/office/drawing/2014/main" id="{43B51F8C-E349-443A-A35F-A83863C7A77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87" name="CuadroTexto 3886">
          <a:extLst>
            <a:ext uri="{FF2B5EF4-FFF2-40B4-BE49-F238E27FC236}">
              <a16:creationId xmlns:a16="http://schemas.microsoft.com/office/drawing/2014/main" id="{9354D69C-017E-46DA-BFB4-81487B945C9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88" name="CuadroTexto 3887">
          <a:extLst>
            <a:ext uri="{FF2B5EF4-FFF2-40B4-BE49-F238E27FC236}">
              <a16:creationId xmlns:a16="http://schemas.microsoft.com/office/drawing/2014/main" id="{EB356E88-75F5-493B-B2F1-B1E0A615033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89" name="CuadroTexto 3888">
          <a:extLst>
            <a:ext uri="{FF2B5EF4-FFF2-40B4-BE49-F238E27FC236}">
              <a16:creationId xmlns:a16="http://schemas.microsoft.com/office/drawing/2014/main" id="{553B6576-9802-489B-A55F-FBE8690BC30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90" name="CuadroTexto 3889">
          <a:extLst>
            <a:ext uri="{FF2B5EF4-FFF2-40B4-BE49-F238E27FC236}">
              <a16:creationId xmlns:a16="http://schemas.microsoft.com/office/drawing/2014/main" id="{5A584DA9-2D34-42AD-97F0-242FB33A0AA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91" name="CuadroTexto 3890">
          <a:extLst>
            <a:ext uri="{FF2B5EF4-FFF2-40B4-BE49-F238E27FC236}">
              <a16:creationId xmlns:a16="http://schemas.microsoft.com/office/drawing/2014/main" id="{7CB16715-E792-4E8E-A5F1-CE019152367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92" name="CuadroTexto 277">
          <a:extLst>
            <a:ext uri="{FF2B5EF4-FFF2-40B4-BE49-F238E27FC236}">
              <a16:creationId xmlns:a16="http://schemas.microsoft.com/office/drawing/2014/main" id="{BC44534E-7424-4803-80D4-3AC4CD5891F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93" name="CuadroTexto 286">
          <a:extLst>
            <a:ext uri="{FF2B5EF4-FFF2-40B4-BE49-F238E27FC236}">
              <a16:creationId xmlns:a16="http://schemas.microsoft.com/office/drawing/2014/main" id="{F410FA73-5792-4160-97CF-A3BBE1A1966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94" name="CuadroTexto 293">
          <a:extLst>
            <a:ext uri="{FF2B5EF4-FFF2-40B4-BE49-F238E27FC236}">
              <a16:creationId xmlns:a16="http://schemas.microsoft.com/office/drawing/2014/main" id="{98AECA2D-D203-4432-A821-CA27338B579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95" name="CuadroTexto 297">
          <a:extLst>
            <a:ext uri="{FF2B5EF4-FFF2-40B4-BE49-F238E27FC236}">
              <a16:creationId xmlns:a16="http://schemas.microsoft.com/office/drawing/2014/main" id="{2DE3C065-3E96-46AE-B1EC-EC2EF6D5381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96" name="CuadroTexto 304">
          <a:extLst>
            <a:ext uri="{FF2B5EF4-FFF2-40B4-BE49-F238E27FC236}">
              <a16:creationId xmlns:a16="http://schemas.microsoft.com/office/drawing/2014/main" id="{8F8031C2-1B2E-418C-8081-2B44A92A084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897" name="CuadroTexto 311">
          <a:extLst>
            <a:ext uri="{FF2B5EF4-FFF2-40B4-BE49-F238E27FC236}">
              <a16:creationId xmlns:a16="http://schemas.microsoft.com/office/drawing/2014/main" id="{A821E639-743F-4C72-9913-4371EC00C9A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98" name="CuadroTexto 3897">
          <a:extLst>
            <a:ext uri="{FF2B5EF4-FFF2-40B4-BE49-F238E27FC236}">
              <a16:creationId xmlns:a16="http://schemas.microsoft.com/office/drawing/2014/main" id="{CB3E1685-1D63-4F69-A2EB-5564386F47D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899" name="CuadroTexto 3898">
          <a:extLst>
            <a:ext uri="{FF2B5EF4-FFF2-40B4-BE49-F238E27FC236}">
              <a16:creationId xmlns:a16="http://schemas.microsoft.com/office/drawing/2014/main" id="{9EAA143E-0A38-48A2-8ADD-4840206DFAF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00" name="CuadroTexto 3899">
          <a:extLst>
            <a:ext uri="{FF2B5EF4-FFF2-40B4-BE49-F238E27FC236}">
              <a16:creationId xmlns:a16="http://schemas.microsoft.com/office/drawing/2014/main" id="{D5F80DFE-BBCB-42C9-BA72-0540CF4FDB9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01" name="CuadroTexto 3900">
          <a:extLst>
            <a:ext uri="{FF2B5EF4-FFF2-40B4-BE49-F238E27FC236}">
              <a16:creationId xmlns:a16="http://schemas.microsoft.com/office/drawing/2014/main" id="{3B8D55A0-6A47-4E29-95DE-426595FE732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02" name="CuadroTexto 3901">
          <a:extLst>
            <a:ext uri="{FF2B5EF4-FFF2-40B4-BE49-F238E27FC236}">
              <a16:creationId xmlns:a16="http://schemas.microsoft.com/office/drawing/2014/main" id="{09091F92-730E-4B1D-88B6-405A3DB6889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03" name="CuadroTexto 3902">
          <a:extLst>
            <a:ext uri="{FF2B5EF4-FFF2-40B4-BE49-F238E27FC236}">
              <a16:creationId xmlns:a16="http://schemas.microsoft.com/office/drawing/2014/main" id="{D418010D-804B-4BA2-A99C-641F52838BD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04" name="CuadroTexto 3903">
          <a:extLst>
            <a:ext uri="{FF2B5EF4-FFF2-40B4-BE49-F238E27FC236}">
              <a16:creationId xmlns:a16="http://schemas.microsoft.com/office/drawing/2014/main" id="{90A86D94-18A8-4C19-920C-4F4FEF108BB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05" name="CuadroTexto 3904">
          <a:extLst>
            <a:ext uri="{FF2B5EF4-FFF2-40B4-BE49-F238E27FC236}">
              <a16:creationId xmlns:a16="http://schemas.microsoft.com/office/drawing/2014/main" id="{6FCD1DF3-95FD-433C-8D63-AB6FBAF80CF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06" name="CuadroTexto 3905">
          <a:extLst>
            <a:ext uri="{FF2B5EF4-FFF2-40B4-BE49-F238E27FC236}">
              <a16:creationId xmlns:a16="http://schemas.microsoft.com/office/drawing/2014/main" id="{4D0D7EB6-00EB-42E4-A6E2-32CF4384A5F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07" name="CuadroTexto 3906">
          <a:extLst>
            <a:ext uri="{FF2B5EF4-FFF2-40B4-BE49-F238E27FC236}">
              <a16:creationId xmlns:a16="http://schemas.microsoft.com/office/drawing/2014/main" id="{C23C4FED-B1CD-44A8-8F4E-04B00726B57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08" name="CuadroTexto 3907">
          <a:extLst>
            <a:ext uri="{FF2B5EF4-FFF2-40B4-BE49-F238E27FC236}">
              <a16:creationId xmlns:a16="http://schemas.microsoft.com/office/drawing/2014/main" id="{8FE837D1-9525-4CA8-8B70-94D61D3E626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09" name="CuadroTexto 3908">
          <a:extLst>
            <a:ext uri="{FF2B5EF4-FFF2-40B4-BE49-F238E27FC236}">
              <a16:creationId xmlns:a16="http://schemas.microsoft.com/office/drawing/2014/main" id="{867DE7E9-1164-4AC4-8205-0C52D1A7AD6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10" name="CuadroTexto 3909">
          <a:extLst>
            <a:ext uri="{FF2B5EF4-FFF2-40B4-BE49-F238E27FC236}">
              <a16:creationId xmlns:a16="http://schemas.microsoft.com/office/drawing/2014/main" id="{D8EB07F8-080D-40EA-95E9-713F6A7AF38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11" name="CuadroTexto 3910">
          <a:extLst>
            <a:ext uri="{FF2B5EF4-FFF2-40B4-BE49-F238E27FC236}">
              <a16:creationId xmlns:a16="http://schemas.microsoft.com/office/drawing/2014/main" id="{2D7ED761-D04B-42FA-851E-0EB844FA3EE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12" name="CuadroTexto 3911">
          <a:extLst>
            <a:ext uri="{FF2B5EF4-FFF2-40B4-BE49-F238E27FC236}">
              <a16:creationId xmlns:a16="http://schemas.microsoft.com/office/drawing/2014/main" id="{55E00D7D-BD2D-4EC9-BFBD-D50142DE77F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13" name="CuadroTexto 3912">
          <a:extLst>
            <a:ext uri="{FF2B5EF4-FFF2-40B4-BE49-F238E27FC236}">
              <a16:creationId xmlns:a16="http://schemas.microsoft.com/office/drawing/2014/main" id="{8747BB1A-A6FA-4EF2-83E9-26F9413C4C6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14" name="CuadroTexto 3913">
          <a:extLst>
            <a:ext uri="{FF2B5EF4-FFF2-40B4-BE49-F238E27FC236}">
              <a16:creationId xmlns:a16="http://schemas.microsoft.com/office/drawing/2014/main" id="{BBC0F241-C71F-4E33-A218-E92C24F8E05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15" name="CuadroTexto 3914">
          <a:extLst>
            <a:ext uri="{FF2B5EF4-FFF2-40B4-BE49-F238E27FC236}">
              <a16:creationId xmlns:a16="http://schemas.microsoft.com/office/drawing/2014/main" id="{71F23724-09E3-4603-B623-57FB2A781AC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16" name="CuadroTexto 175">
          <a:extLst>
            <a:ext uri="{FF2B5EF4-FFF2-40B4-BE49-F238E27FC236}">
              <a16:creationId xmlns:a16="http://schemas.microsoft.com/office/drawing/2014/main" id="{09E2B792-36A8-4575-BE20-B2AF4144DE3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17" name="CuadroTexto 184">
          <a:extLst>
            <a:ext uri="{FF2B5EF4-FFF2-40B4-BE49-F238E27FC236}">
              <a16:creationId xmlns:a16="http://schemas.microsoft.com/office/drawing/2014/main" id="{9EAB06D4-C9D3-486A-9E60-AECAFCDE079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18" name="CuadroTexto 191">
          <a:extLst>
            <a:ext uri="{FF2B5EF4-FFF2-40B4-BE49-F238E27FC236}">
              <a16:creationId xmlns:a16="http://schemas.microsoft.com/office/drawing/2014/main" id="{96115BD0-A2E2-4C9E-8855-F28838FB4B3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19" name="CuadroTexto 195">
          <a:extLst>
            <a:ext uri="{FF2B5EF4-FFF2-40B4-BE49-F238E27FC236}">
              <a16:creationId xmlns:a16="http://schemas.microsoft.com/office/drawing/2014/main" id="{B9C204D8-0FB9-4300-B69B-A9409DB1EC8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20" name="CuadroTexto 202">
          <a:extLst>
            <a:ext uri="{FF2B5EF4-FFF2-40B4-BE49-F238E27FC236}">
              <a16:creationId xmlns:a16="http://schemas.microsoft.com/office/drawing/2014/main" id="{09581856-842C-4561-AB9E-9D6A53FEF12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21" name="CuadroTexto 209">
          <a:extLst>
            <a:ext uri="{FF2B5EF4-FFF2-40B4-BE49-F238E27FC236}">
              <a16:creationId xmlns:a16="http://schemas.microsoft.com/office/drawing/2014/main" id="{4ECE0EB2-7DEA-4D44-B393-BD3FD3C6A5D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22" name="CuadroTexto 3921">
          <a:extLst>
            <a:ext uri="{FF2B5EF4-FFF2-40B4-BE49-F238E27FC236}">
              <a16:creationId xmlns:a16="http://schemas.microsoft.com/office/drawing/2014/main" id="{02FA33D7-F4D6-475F-AA2D-9635144DD10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23" name="CuadroTexto 3922">
          <a:extLst>
            <a:ext uri="{FF2B5EF4-FFF2-40B4-BE49-F238E27FC236}">
              <a16:creationId xmlns:a16="http://schemas.microsoft.com/office/drawing/2014/main" id="{F5CBD8FE-24DF-4C5B-99FE-C6B35AC7F75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24" name="CuadroTexto 3923">
          <a:extLst>
            <a:ext uri="{FF2B5EF4-FFF2-40B4-BE49-F238E27FC236}">
              <a16:creationId xmlns:a16="http://schemas.microsoft.com/office/drawing/2014/main" id="{52D4527A-B46A-4169-BF15-61714DE5D69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25" name="CuadroTexto 3924">
          <a:extLst>
            <a:ext uri="{FF2B5EF4-FFF2-40B4-BE49-F238E27FC236}">
              <a16:creationId xmlns:a16="http://schemas.microsoft.com/office/drawing/2014/main" id="{A4D0A032-D36D-4C2E-A546-F2CD0CE4E05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26" name="CuadroTexto 3925">
          <a:extLst>
            <a:ext uri="{FF2B5EF4-FFF2-40B4-BE49-F238E27FC236}">
              <a16:creationId xmlns:a16="http://schemas.microsoft.com/office/drawing/2014/main" id="{B8123189-C56E-4BE8-8F28-91C3426BB27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27" name="CuadroTexto 3926">
          <a:extLst>
            <a:ext uri="{FF2B5EF4-FFF2-40B4-BE49-F238E27FC236}">
              <a16:creationId xmlns:a16="http://schemas.microsoft.com/office/drawing/2014/main" id="{D3C29976-F599-4D5D-9C23-4AB8BD077E2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28" name="CuadroTexto 3927">
          <a:extLst>
            <a:ext uri="{FF2B5EF4-FFF2-40B4-BE49-F238E27FC236}">
              <a16:creationId xmlns:a16="http://schemas.microsoft.com/office/drawing/2014/main" id="{A195B6A2-711E-42CD-82F0-DDC65C4BE98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29" name="CuadroTexto 3928">
          <a:extLst>
            <a:ext uri="{FF2B5EF4-FFF2-40B4-BE49-F238E27FC236}">
              <a16:creationId xmlns:a16="http://schemas.microsoft.com/office/drawing/2014/main" id="{48B7D5D6-23CE-48B4-B063-EFCB79D2511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30" name="CuadroTexto 3929">
          <a:extLst>
            <a:ext uri="{FF2B5EF4-FFF2-40B4-BE49-F238E27FC236}">
              <a16:creationId xmlns:a16="http://schemas.microsoft.com/office/drawing/2014/main" id="{0D6B690D-0F9A-4D1D-A895-C94D79F52AA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31" name="CuadroTexto 3930">
          <a:extLst>
            <a:ext uri="{FF2B5EF4-FFF2-40B4-BE49-F238E27FC236}">
              <a16:creationId xmlns:a16="http://schemas.microsoft.com/office/drawing/2014/main" id="{8D7B0345-70FE-40B6-B336-55095311F79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32" name="CuadroTexto 3931">
          <a:extLst>
            <a:ext uri="{FF2B5EF4-FFF2-40B4-BE49-F238E27FC236}">
              <a16:creationId xmlns:a16="http://schemas.microsoft.com/office/drawing/2014/main" id="{0379B7C9-2C9C-4F21-8930-C28E3259871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33" name="CuadroTexto 3932">
          <a:extLst>
            <a:ext uri="{FF2B5EF4-FFF2-40B4-BE49-F238E27FC236}">
              <a16:creationId xmlns:a16="http://schemas.microsoft.com/office/drawing/2014/main" id="{C4E39C1D-BD3C-41F4-A335-B711B04ABBE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34" name="CuadroTexto 3933">
          <a:extLst>
            <a:ext uri="{FF2B5EF4-FFF2-40B4-BE49-F238E27FC236}">
              <a16:creationId xmlns:a16="http://schemas.microsoft.com/office/drawing/2014/main" id="{B01F9829-6666-4ED3-A9E5-AA3D5DDBAEB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35" name="CuadroTexto 3934">
          <a:extLst>
            <a:ext uri="{FF2B5EF4-FFF2-40B4-BE49-F238E27FC236}">
              <a16:creationId xmlns:a16="http://schemas.microsoft.com/office/drawing/2014/main" id="{6DB2FBC5-56F7-4B20-A235-9808F0A784A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36" name="CuadroTexto 3935">
          <a:extLst>
            <a:ext uri="{FF2B5EF4-FFF2-40B4-BE49-F238E27FC236}">
              <a16:creationId xmlns:a16="http://schemas.microsoft.com/office/drawing/2014/main" id="{9CE61879-A283-44EB-BB66-0230504FA18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37" name="CuadroTexto 3936">
          <a:extLst>
            <a:ext uri="{FF2B5EF4-FFF2-40B4-BE49-F238E27FC236}">
              <a16:creationId xmlns:a16="http://schemas.microsoft.com/office/drawing/2014/main" id="{9E015094-236A-4FF5-A2F0-A8CF3DCDD48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38" name="CuadroTexto 3937">
          <a:extLst>
            <a:ext uri="{FF2B5EF4-FFF2-40B4-BE49-F238E27FC236}">
              <a16:creationId xmlns:a16="http://schemas.microsoft.com/office/drawing/2014/main" id="{F1605126-61AA-4C55-B57D-EAE03BA1046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39" name="CuadroTexto 3938">
          <a:extLst>
            <a:ext uri="{FF2B5EF4-FFF2-40B4-BE49-F238E27FC236}">
              <a16:creationId xmlns:a16="http://schemas.microsoft.com/office/drawing/2014/main" id="{72D3BFF2-90E8-4CEB-B4B7-53D13036770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40" name="CuadroTexto 3939">
          <a:extLst>
            <a:ext uri="{FF2B5EF4-FFF2-40B4-BE49-F238E27FC236}">
              <a16:creationId xmlns:a16="http://schemas.microsoft.com/office/drawing/2014/main" id="{FCA789ED-561B-4EC5-9341-5719ACA831B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41" name="CuadroTexto 3940">
          <a:extLst>
            <a:ext uri="{FF2B5EF4-FFF2-40B4-BE49-F238E27FC236}">
              <a16:creationId xmlns:a16="http://schemas.microsoft.com/office/drawing/2014/main" id="{EDF998E5-31D5-4B01-871A-E8B44BC5A6E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42" name="CuadroTexto 3941">
          <a:extLst>
            <a:ext uri="{FF2B5EF4-FFF2-40B4-BE49-F238E27FC236}">
              <a16:creationId xmlns:a16="http://schemas.microsoft.com/office/drawing/2014/main" id="{46CE7972-A3FB-4546-808F-94BC65513FE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43" name="CuadroTexto 3942">
          <a:extLst>
            <a:ext uri="{FF2B5EF4-FFF2-40B4-BE49-F238E27FC236}">
              <a16:creationId xmlns:a16="http://schemas.microsoft.com/office/drawing/2014/main" id="{6D9A61E6-C15C-4BB9-B633-BBA82B73D7A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44" name="CuadroTexto 3943">
          <a:extLst>
            <a:ext uri="{FF2B5EF4-FFF2-40B4-BE49-F238E27FC236}">
              <a16:creationId xmlns:a16="http://schemas.microsoft.com/office/drawing/2014/main" id="{AC3B1B9E-3804-48B6-9F92-3D0C26DC767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45" name="CuadroTexto 3944">
          <a:extLst>
            <a:ext uri="{FF2B5EF4-FFF2-40B4-BE49-F238E27FC236}">
              <a16:creationId xmlns:a16="http://schemas.microsoft.com/office/drawing/2014/main" id="{0992143A-1678-4697-8E1F-1DA62AF3650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46" name="CuadroTexto 3945">
          <a:extLst>
            <a:ext uri="{FF2B5EF4-FFF2-40B4-BE49-F238E27FC236}">
              <a16:creationId xmlns:a16="http://schemas.microsoft.com/office/drawing/2014/main" id="{53B4DD1C-662E-4F1B-B150-A66C5627CB2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47" name="CuadroTexto 3946">
          <a:extLst>
            <a:ext uri="{FF2B5EF4-FFF2-40B4-BE49-F238E27FC236}">
              <a16:creationId xmlns:a16="http://schemas.microsoft.com/office/drawing/2014/main" id="{E3818A64-02A9-44EE-ACD5-A32C7A7129B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48" name="CuadroTexto 3947">
          <a:extLst>
            <a:ext uri="{FF2B5EF4-FFF2-40B4-BE49-F238E27FC236}">
              <a16:creationId xmlns:a16="http://schemas.microsoft.com/office/drawing/2014/main" id="{B08DB24A-8B87-4414-8C14-35C48063D82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49" name="CuadroTexto 3948">
          <a:extLst>
            <a:ext uri="{FF2B5EF4-FFF2-40B4-BE49-F238E27FC236}">
              <a16:creationId xmlns:a16="http://schemas.microsoft.com/office/drawing/2014/main" id="{6BCFFDFE-0E20-4F5A-9179-F95A4EFA8B3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50" name="CuadroTexto 3949">
          <a:extLst>
            <a:ext uri="{FF2B5EF4-FFF2-40B4-BE49-F238E27FC236}">
              <a16:creationId xmlns:a16="http://schemas.microsoft.com/office/drawing/2014/main" id="{E10B865D-08F0-49B5-8D79-AFA52CAC4D2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51" name="CuadroTexto 3950">
          <a:extLst>
            <a:ext uri="{FF2B5EF4-FFF2-40B4-BE49-F238E27FC236}">
              <a16:creationId xmlns:a16="http://schemas.microsoft.com/office/drawing/2014/main" id="{3EFB69AE-E97B-4AE4-9A1F-59E08459B06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52" name="CuadroTexto 3951">
          <a:extLst>
            <a:ext uri="{FF2B5EF4-FFF2-40B4-BE49-F238E27FC236}">
              <a16:creationId xmlns:a16="http://schemas.microsoft.com/office/drawing/2014/main" id="{3AB03A21-06A3-4FED-B204-1BE4C40FD3B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53" name="CuadroTexto 3952">
          <a:extLst>
            <a:ext uri="{FF2B5EF4-FFF2-40B4-BE49-F238E27FC236}">
              <a16:creationId xmlns:a16="http://schemas.microsoft.com/office/drawing/2014/main" id="{03645B72-88BA-401B-94B7-30AA6AF4A2C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54" name="CuadroTexto 3953">
          <a:extLst>
            <a:ext uri="{FF2B5EF4-FFF2-40B4-BE49-F238E27FC236}">
              <a16:creationId xmlns:a16="http://schemas.microsoft.com/office/drawing/2014/main" id="{DCA152B2-8057-4320-AF4A-2AB964EA6D8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55" name="CuadroTexto 3954">
          <a:extLst>
            <a:ext uri="{FF2B5EF4-FFF2-40B4-BE49-F238E27FC236}">
              <a16:creationId xmlns:a16="http://schemas.microsoft.com/office/drawing/2014/main" id="{C71B2BFD-B1F7-4083-A64B-941F934D1F6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56" name="CuadroTexto 3955">
          <a:extLst>
            <a:ext uri="{FF2B5EF4-FFF2-40B4-BE49-F238E27FC236}">
              <a16:creationId xmlns:a16="http://schemas.microsoft.com/office/drawing/2014/main" id="{37ABB26B-EB99-4919-8F66-6EE92930BD6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57" name="CuadroTexto 3956">
          <a:extLst>
            <a:ext uri="{FF2B5EF4-FFF2-40B4-BE49-F238E27FC236}">
              <a16:creationId xmlns:a16="http://schemas.microsoft.com/office/drawing/2014/main" id="{37FD0E31-BEE6-4B9F-9AED-24B5EB7EC67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58" name="CuadroTexto 3957">
          <a:extLst>
            <a:ext uri="{FF2B5EF4-FFF2-40B4-BE49-F238E27FC236}">
              <a16:creationId xmlns:a16="http://schemas.microsoft.com/office/drawing/2014/main" id="{DDD9E970-A9CE-414F-B754-86F045A4F78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59" name="CuadroTexto 3958">
          <a:extLst>
            <a:ext uri="{FF2B5EF4-FFF2-40B4-BE49-F238E27FC236}">
              <a16:creationId xmlns:a16="http://schemas.microsoft.com/office/drawing/2014/main" id="{BF3E366B-570E-4D5D-AB8C-7A5B968789B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60" name="CuadroTexto 3959">
          <a:extLst>
            <a:ext uri="{FF2B5EF4-FFF2-40B4-BE49-F238E27FC236}">
              <a16:creationId xmlns:a16="http://schemas.microsoft.com/office/drawing/2014/main" id="{90C36ABC-C8CA-405F-82F7-EABC569A3A2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61" name="CuadroTexto 3960">
          <a:extLst>
            <a:ext uri="{FF2B5EF4-FFF2-40B4-BE49-F238E27FC236}">
              <a16:creationId xmlns:a16="http://schemas.microsoft.com/office/drawing/2014/main" id="{3F90275B-78C1-4B12-A050-3409BFBE7CD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62" name="CuadroTexto 3961">
          <a:extLst>
            <a:ext uri="{FF2B5EF4-FFF2-40B4-BE49-F238E27FC236}">
              <a16:creationId xmlns:a16="http://schemas.microsoft.com/office/drawing/2014/main" id="{A0770058-74CE-436E-B221-49587CABAB7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63" name="CuadroTexto 3962">
          <a:extLst>
            <a:ext uri="{FF2B5EF4-FFF2-40B4-BE49-F238E27FC236}">
              <a16:creationId xmlns:a16="http://schemas.microsoft.com/office/drawing/2014/main" id="{9014E95D-7E03-45C7-B540-A939F7D3B78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64" name="CuadroTexto 3963">
          <a:extLst>
            <a:ext uri="{FF2B5EF4-FFF2-40B4-BE49-F238E27FC236}">
              <a16:creationId xmlns:a16="http://schemas.microsoft.com/office/drawing/2014/main" id="{35017FE1-0F38-41AC-AF6D-910F03ABAC6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65" name="CuadroTexto 3964">
          <a:extLst>
            <a:ext uri="{FF2B5EF4-FFF2-40B4-BE49-F238E27FC236}">
              <a16:creationId xmlns:a16="http://schemas.microsoft.com/office/drawing/2014/main" id="{FBF8DA1E-2F7D-4A1F-B1E6-8C357407FFE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66" name="CuadroTexto 3965">
          <a:extLst>
            <a:ext uri="{FF2B5EF4-FFF2-40B4-BE49-F238E27FC236}">
              <a16:creationId xmlns:a16="http://schemas.microsoft.com/office/drawing/2014/main" id="{087B98E2-5C96-4500-A594-D2549ABAD12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67" name="CuadroTexto 3966">
          <a:extLst>
            <a:ext uri="{FF2B5EF4-FFF2-40B4-BE49-F238E27FC236}">
              <a16:creationId xmlns:a16="http://schemas.microsoft.com/office/drawing/2014/main" id="{74C4FA9A-719A-4074-800B-950F398AD71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68" name="CuadroTexto 3967">
          <a:extLst>
            <a:ext uri="{FF2B5EF4-FFF2-40B4-BE49-F238E27FC236}">
              <a16:creationId xmlns:a16="http://schemas.microsoft.com/office/drawing/2014/main" id="{12A07496-7A19-42AE-9201-B946E6B3831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69" name="CuadroTexto 3968">
          <a:extLst>
            <a:ext uri="{FF2B5EF4-FFF2-40B4-BE49-F238E27FC236}">
              <a16:creationId xmlns:a16="http://schemas.microsoft.com/office/drawing/2014/main" id="{FA1CBF87-A7E8-4774-AF47-A4DDBA9CD3C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70" name="CuadroTexto 3969">
          <a:extLst>
            <a:ext uri="{FF2B5EF4-FFF2-40B4-BE49-F238E27FC236}">
              <a16:creationId xmlns:a16="http://schemas.microsoft.com/office/drawing/2014/main" id="{4A78C2FB-6E65-4F64-AAC5-33D0EB75493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71" name="CuadroTexto 3970">
          <a:extLst>
            <a:ext uri="{FF2B5EF4-FFF2-40B4-BE49-F238E27FC236}">
              <a16:creationId xmlns:a16="http://schemas.microsoft.com/office/drawing/2014/main" id="{8AEC7206-2AF3-46AB-A3B7-1D871A4909D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72" name="CuadroTexto 3971">
          <a:extLst>
            <a:ext uri="{FF2B5EF4-FFF2-40B4-BE49-F238E27FC236}">
              <a16:creationId xmlns:a16="http://schemas.microsoft.com/office/drawing/2014/main" id="{4A86DE15-7F2C-4093-8CE2-C374D17CAF4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73" name="CuadroTexto 3972">
          <a:extLst>
            <a:ext uri="{FF2B5EF4-FFF2-40B4-BE49-F238E27FC236}">
              <a16:creationId xmlns:a16="http://schemas.microsoft.com/office/drawing/2014/main" id="{1BA99F44-9908-40F3-8A30-3C0C684849C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74" name="CuadroTexto 3973">
          <a:extLst>
            <a:ext uri="{FF2B5EF4-FFF2-40B4-BE49-F238E27FC236}">
              <a16:creationId xmlns:a16="http://schemas.microsoft.com/office/drawing/2014/main" id="{AB0182AB-16EB-4DC6-A443-82D142153D8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75" name="CuadroTexto 3974">
          <a:extLst>
            <a:ext uri="{FF2B5EF4-FFF2-40B4-BE49-F238E27FC236}">
              <a16:creationId xmlns:a16="http://schemas.microsoft.com/office/drawing/2014/main" id="{D22FDA08-81C9-49EE-8796-510DB12489C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76" name="CuadroTexto 3975">
          <a:extLst>
            <a:ext uri="{FF2B5EF4-FFF2-40B4-BE49-F238E27FC236}">
              <a16:creationId xmlns:a16="http://schemas.microsoft.com/office/drawing/2014/main" id="{567CC058-47FF-4E18-8752-E6A42ED9B73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77" name="CuadroTexto 3976">
          <a:extLst>
            <a:ext uri="{FF2B5EF4-FFF2-40B4-BE49-F238E27FC236}">
              <a16:creationId xmlns:a16="http://schemas.microsoft.com/office/drawing/2014/main" id="{C034638B-26A5-4733-AFE6-89737E3F9A0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78" name="CuadroTexto 3977">
          <a:extLst>
            <a:ext uri="{FF2B5EF4-FFF2-40B4-BE49-F238E27FC236}">
              <a16:creationId xmlns:a16="http://schemas.microsoft.com/office/drawing/2014/main" id="{36A6C262-D39A-4AF2-A752-346E6B595DD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79" name="CuadroTexto 3978">
          <a:extLst>
            <a:ext uri="{FF2B5EF4-FFF2-40B4-BE49-F238E27FC236}">
              <a16:creationId xmlns:a16="http://schemas.microsoft.com/office/drawing/2014/main" id="{D5771BC1-FDD0-4D6E-9B2C-705A6809CB1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80" name="CuadroTexto 3979">
          <a:extLst>
            <a:ext uri="{FF2B5EF4-FFF2-40B4-BE49-F238E27FC236}">
              <a16:creationId xmlns:a16="http://schemas.microsoft.com/office/drawing/2014/main" id="{3FFBD0C7-F03A-4468-8A29-52A659F3ED0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81" name="CuadroTexto 3980">
          <a:extLst>
            <a:ext uri="{FF2B5EF4-FFF2-40B4-BE49-F238E27FC236}">
              <a16:creationId xmlns:a16="http://schemas.microsoft.com/office/drawing/2014/main" id="{C847ACEC-606F-4386-A735-E22946F3BD6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82" name="CuadroTexto 131">
          <a:extLst>
            <a:ext uri="{FF2B5EF4-FFF2-40B4-BE49-F238E27FC236}">
              <a16:creationId xmlns:a16="http://schemas.microsoft.com/office/drawing/2014/main" id="{8ACC9169-99BC-4417-856E-5951CF35174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83" name="CuadroTexto 140">
          <a:extLst>
            <a:ext uri="{FF2B5EF4-FFF2-40B4-BE49-F238E27FC236}">
              <a16:creationId xmlns:a16="http://schemas.microsoft.com/office/drawing/2014/main" id="{0D132212-B8D0-409B-B8F8-E6407916F53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84" name="CuadroTexto 147">
          <a:extLst>
            <a:ext uri="{FF2B5EF4-FFF2-40B4-BE49-F238E27FC236}">
              <a16:creationId xmlns:a16="http://schemas.microsoft.com/office/drawing/2014/main" id="{5298D691-F20F-4537-BB35-4D54A77886F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85" name="CuadroTexto 151">
          <a:extLst>
            <a:ext uri="{FF2B5EF4-FFF2-40B4-BE49-F238E27FC236}">
              <a16:creationId xmlns:a16="http://schemas.microsoft.com/office/drawing/2014/main" id="{D5BCD69B-BF19-43A8-9E15-0428174D12A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86" name="CuadroTexto 158">
          <a:extLst>
            <a:ext uri="{FF2B5EF4-FFF2-40B4-BE49-F238E27FC236}">
              <a16:creationId xmlns:a16="http://schemas.microsoft.com/office/drawing/2014/main" id="{B6EB73D4-28C7-417E-9ED9-0578A1E71FB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87" name="CuadroTexto 165">
          <a:extLst>
            <a:ext uri="{FF2B5EF4-FFF2-40B4-BE49-F238E27FC236}">
              <a16:creationId xmlns:a16="http://schemas.microsoft.com/office/drawing/2014/main" id="{1A71A60D-4E8D-406B-95C4-662626808CC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88" name="CuadroTexto 10189">
          <a:extLst>
            <a:ext uri="{FF2B5EF4-FFF2-40B4-BE49-F238E27FC236}">
              <a16:creationId xmlns:a16="http://schemas.microsoft.com/office/drawing/2014/main" id="{75164C38-CE0A-4596-A8BC-BB12D5CFB8F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89" name="CuadroTexto 10198">
          <a:extLst>
            <a:ext uri="{FF2B5EF4-FFF2-40B4-BE49-F238E27FC236}">
              <a16:creationId xmlns:a16="http://schemas.microsoft.com/office/drawing/2014/main" id="{2EA3F789-A7F8-4512-9C7D-F17BDFC1B12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90" name="CuadroTexto 10205">
          <a:extLst>
            <a:ext uri="{FF2B5EF4-FFF2-40B4-BE49-F238E27FC236}">
              <a16:creationId xmlns:a16="http://schemas.microsoft.com/office/drawing/2014/main" id="{7EB1D1AA-B938-40A2-9BD8-60194327567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91" name="CuadroTexto 10209">
          <a:extLst>
            <a:ext uri="{FF2B5EF4-FFF2-40B4-BE49-F238E27FC236}">
              <a16:creationId xmlns:a16="http://schemas.microsoft.com/office/drawing/2014/main" id="{A1DABEEF-125C-4623-B048-871BB60CFDE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92" name="CuadroTexto 10216">
          <a:extLst>
            <a:ext uri="{FF2B5EF4-FFF2-40B4-BE49-F238E27FC236}">
              <a16:creationId xmlns:a16="http://schemas.microsoft.com/office/drawing/2014/main" id="{7F1B92DB-A645-4873-BE57-73FA7697809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93" name="CuadroTexto 10223">
          <a:extLst>
            <a:ext uri="{FF2B5EF4-FFF2-40B4-BE49-F238E27FC236}">
              <a16:creationId xmlns:a16="http://schemas.microsoft.com/office/drawing/2014/main" id="{70295CA8-760D-47AF-AEA5-13F5B6E63A6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94" name="CuadroTexto 10103">
          <a:extLst>
            <a:ext uri="{FF2B5EF4-FFF2-40B4-BE49-F238E27FC236}">
              <a16:creationId xmlns:a16="http://schemas.microsoft.com/office/drawing/2014/main" id="{91C4567F-E6F1-4F33-9B3F-D675D635984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95" name="CuadroTexto 10112">
          <a:extLst>
            <a:ext uri="{FF2B5EF4-FFF2-40B4-BE49-F238E27FC236}">
              <a16:creationId xmlns:a16="http://schemas.microsoft.com/office/drawing/2014/main" id="{D4BE4B63-DE34-4623-AE06-BB6DF863571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3996" name="CuadroTexto 10119">
          <a:extLst>
            <a:ext uri="{FF2B5EF4-FFF2-40B4-BE49-F238E27FC236}">
              <a16:creationId xmlns:a16="http://schemas.microsoft.com/office/drawing/2014/main" id="{ECFFE2B0-9D03-4EB9-92F4-C0B91AE57C4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97" name="CuadroTexto 10123">
          <a:extLst>
            <a:ext uri="{FF2B5EF4-FFF2-40B4-BE49-F238E27FC236}">
              <a16:creationId xmlns:a16="http://schemas.microsoft.com/office/drawing/2014/main" id="{5DCC24DF-176A-4428-81C8-8C4D502B059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98" name="CuadroTexto 10130">
          <a:extLst>
            <a:ext uri="{FF2B5EF4-FFF2-40B4-BE49-F238E27FC236}">
              <a16:creationId xmlns:a16="http://schemas.microsoft.com/office/drawing/2014/main" id="{FA135EA9-9BA4-4696-A47D-8602EE0A45B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3999" name="CuadroTexto 10137">
          <a:extLst>
            <a:ext uri="{FF2B5EF4-FFF2-40B4-BE49-F238E27FC236}">
              <a16:creationId xmlns:a16="http://schemas.microsoft.com/office/drawing/2014/main" id="{C5D59C1D-3934-4FE0-8274-95B7CC07A6B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00" name="CuadroTexto 10275">
          <a:extLst>
            <a:ext uri="{FF2B5EF4-FFF2-40B4-BE49-F238E27FC236}">
              <a16:creationId xmlns:a16="http://schemas.microsoft.com/office/drawing/2014/main" id="{0FD323A3-6675-4CF0-B243-F0B7B0951E9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01" name="CuadroTexto 10284">
          <a:extLst>
            <a:ext uri="{FF2B5EF4-FFF2-40B4-BE49-F238E27FC236}">
              <a16:creationId xmlns:a16="http://schemas.microsoft.com/office/drawing/2014/main" id="{EAC883D0-E610-482D-B2FB-1D68DD84A80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02" name="CuadroTexto 10291">
          <a:extLst>
            <a:ext uri="{FF2B5EF4-FFF2-40B4-BE49-F238E27FC236}">
              <a16:creationId xmlns:a16="http://schemas.microsoft.com/office/drawing/2014/main" id="{0AE5D3E8-1BEB-4004-B853-1CB6A65744B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03" name="CuadroTexto 10295">
          <a:extLst>
            <a:ext uri="{FF2B5EF4-FFF2-40B4-BE49-F238E27FC236}">
              <a16:creationId xmlns:a16="http://schemas.microsoft.com/office/drawing/2014/main" id="{B4D826BB-BE70-4F49-955A-79BAFAA91DE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04" name="CuadroTexto 10302">
          <a:extLst>
            <a:ext uri="{FF2B5EF4-FFF2-40B4-BE49-F238E27FC236}">
              <a16:creationId xmlns:a16="http://schemas.microsoft.com/office/drawing/2014/main" id="{F9AB7857-AEB7-47F0-A291-1038041ADDB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05" name="CuadroTexto 10309">
          <a:extLst>
            <a:ext uri="{FF2B5EF4-FFF2-40B4-BE49-F238E27FC236}">
              <a16:creationId xmlns:a16="http://schemas.microsoft.com/office/drawing/2014/main" id="{EE8DC44C-132E-4ED6-A052-CBA9DF74AB5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06" name="CuadroTexto 175">
          <a:extLst>
            <a:ext uri="{FF2B5EF4-FFF2-40B4-BE49-F238E27FC236}">
              <a16:creationId xmlns:a16="http://schemas.microsoft.com/office/drawing/2014/main" id="{A94C71EB-399A-4EE2-BF1F-EB7306A7538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07" name="CuadroTexto 184">
          <a:extLst>
            <a:ext uri="{FF2B5EF4-FFF2-40B4-BE49-F238E27FC236}">
              <a16:creationId xmlns:a16="http://schemas.microsoft.com/office/drawing/2014/main" id="{282F67D1-A107-4ECD-A07F-3986350B8E6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08" name="CuadroTexto 191">
          <a:extLst>
            <a:ext uri="{FF2B5EF4-FFF2-40B4-BE49-F238E27FC236}">
              <a16:creationId xmlns:a16="http://schemas.microsoft.com/office/drawing/2014/main" id="{BEFEBE05-2021-4551-9887-E86BA2C0C44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09" name="CuadroTexto 195">
          <a:extLst>
            <a:ext uri="{FF2B5EF4-FFF2-40B4-BE49-F238E27FC236}">
              <a16:creationId xmlns:a16="http://schemas.microsoft.com/office/drawing/2014/main" id="{26059923-0C7A-4221-9C5D-2E97C6C5D63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10" name="CuadroTexto 202">
          <a:extLst>
            <a:ext uri="{FF2B5EF4-FFF2-40B4-BE49-F238E27FC236}">
              <a16:creationId xmlns:a16="http://schemas.microsoft.com/office/drawing/2014/main" id="{78F584FB-99AF-482E-A581-33063B958B5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11" name="CuadroTexto 209">
          <a:extLst>
            <a:ext uri="{FF2B5EF4-FFF2-40B4-BE49-F238E27FC236}">
              <a16:creationId xmlns:a16="http://schemas.microsoft.com/office/drawing/2014/main" id="{7877C64B-660B-48D8-B1B9-B06D2A4B739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12" name="CuadroTexto 4011">
          <a:extLst>
            <a:ext uri="{FF2B5EF4-FFF2-40B4-BE49-F238E27FC236}">
              <a16:creationId xmlns:a16="http://schemas.microsoft.com/office/drawing/2014/main" id="{20856CC9-BAF5-4091-B224-7B0DC728599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13" name="CuadroTexto 4012">
          <a:extLst>
            <a:ext uri="{FF2B5EF4-FFF2-40B4-BE49-F238E27FC236}">
              <a16:creationId xmlns:a16="http://schemas.microsoft.com/office/drawing/2014/main" id="{1CF2974F-6A9B-4115-8954-27153B0A78D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14" name="CuadroTexto 4013">
          <a:extLst>
            <a:ext uri="{FF2B5EF4-FFF2-40B4-BE49-F238E27FC236}">
              <a16:creationId xmlns:a16="http://schemas.microsoft.com/office/drawing/2014/main" id="{30CBCCE9-5665-42DA-935D-7688C6986D1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15" name="CuadroTexto 4014">
          <a:extLst>
            <a:ext uri="{FF2B5EF4-FFF2-40B4-BE49-F238E27FC236}">
              <a16:creationId xmlns:a16="http://schemas.microsoft.com/office/drawing/2014/main" id="{21B5047C-386F-4785-ABB2-2680A1C3B92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16" name="CuadroTexto 4015">
          <a:extLst>
            <a:ext uri="{FF2B5EF4-FFF2-40B4-BE49-F238E27FC236}">
              <a16:creationId xmlns:a16="http://schemas.microsoft.com/office/drawing/2014/main" id="{9E3691D4-6767-41C0-A509-039056D8C7C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17" name="CuadroTexto 4016">
          <a:extLst>
            <a:ext uri="{FF2B5EF4-FFF2-40B4-BE49-F238E27FC236}">
              <a16:creationId xmlns:a16="http://schemas.microsoft.com/office/drawing/2014/main" id="{A58BC85F-23A5-4470-92BE-BAB085D7871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18" name="CuadroTexto 175">
          <a:extLst>
            <a:ext uri="{FF2B5EF4-FFF2-40B4-BE49-F238E27FC236}">
              <a16:creationId xmlns:a16="http://schemas.microsoft.com/office/drawing/2014/main" id="{2857B2E3-9594-4B88-976E-4A07513A801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19" name="CuadroTexto 184">
          <a:extLst>
            <a:ext uri="{FF2B5EF4-FFF2-40B4-BE49-F238E27FC236}">
              <a16:creationId xmlns:a16="http://schemas.microsoft.com/office/drawing/2014/main" id="{5B140C1C-63B8-42C9-B679-E9580C33D2D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20" name="CuadroTexto 191">
          <a:extLst>
            <a:ext uri="{FF2B5EF4-FFF2-40B4-BE49-F238E27FC236}">
              <a16:creationId xmlns:a16="http://schemas.microsoft.com/office/drawing/2014/main" id="{77F9D365-0104-4BB1-ACB1-4549A293B14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21" name="CuadroTexto 195">
          <a:extLst>
            <a:ext uri="{FF2B5EF4-FFF2-40B4-BE49-F238E27FC236}">
              <a16:creationId xmlns:a16="http://schemas.microsoft.com/office/drawing/2014/main" id="{BCD395C1-8FFF-443E-963B-1EF505BC518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22" name="CuadroTexto 202">
          <a:extLst>
            <a:ext uri="{FF2B5EF4-FFF2-40B4-BE49-F238E27FC236}">
              <a16:creationId xmlns:a16="http://schemas.microsoft.com/office/drawing/2014/main" id="{2DEC22AC-6A2E-4D23-98E1-7D962259BBB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23" name="CuadroTexto 209">
          <a:extLst>
            <a:ext uri="{FF2B5EF4-FFF2-40B4-BE49-F238E27FC236}">
              <a16:creationId xmlns:a16="http://schemas.microsoft.com/office/drawing/2014/main" id="{7CD2D80D-0CF7-4E94-8274-4334995FB3A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24" name="CuadroTexto 4023">
          <a:extLst>
            <a:ext uri="{FF2B5EF4-FFF2-40B4-BE49-F238E27FC236}">
              <a16:creationId xmlns:a16="http://schemas.microsoft.com/office/drawing/2014/main" id="{4F60B0A7-1CAA-411D-A51C-4D638558A8E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25" name="CuadroTexto 4024">
          <a:extLst>
            <a:ext uri="{FF2B5EF4-FFF2-40B4-BE49-F238E27FC236}">
              <a16:creationId xmlns:a16="http://schemas.microsoft.com/office/drawing/2014/main" id="{8DADF44F-8589-4527-B14E-BC937A457C4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26" name="CuadroTexto 4025">
          <a:extLst>
            <a:ext uri="{FF2B5EF4-FFF2-40B4-BE49-F238E27FC236}">
              <a16:creationId xmlns:a16="http://schemas.microsoft.com/office/drawing/2014/main" id="{5223AA88-D317-4411-B743-CDFE7E2426E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27" name="CuadroTexto 4026">
          <a:extLst>
            <a:ext uri="{FF2B5EF4-FFF2-40B4-BE49-F238E27FC236}">
              <a16:creationId xmlns:a16="http://schemas.microsoft.com/office/drawing/2014/main" id="{27E46FE5-70F1-4916-A017-4D2F5F421C1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28" name="CuadroTexto 4027">
          <a:extLst>
            <a:ext uri="{FF2B5EF4-FFF2-40B4-BE49-F238E27FC236}">
              <a16:creationId xmlns:a16="http://schemas.microsoft.com/office/drawing/2014/main" id="{0115DF01-82D7-4A29-91CC-759DEE61E74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29" name="CuadroTexto 4028">
          <a:extLst>
            <a:ext uri="{FF2B5EF4-FFF2-40B4-BE49-F238E27FC236}">
              <a16:creationId xmlns:a16="http://schemas.microsoft.com/office/drawing/2014/main" id="{2E30F048-6D3F-406E-A4CB-02B2257AECC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30" name="CuadroTexto 175">
          <a:extLst>
            <a:ext uri="{FF2B5EF4-FFF2-40B4-BE49-F238E27FC236}">
              <a16:creationId xmlns:a16="http://schemas.microsoft.com/office/drawing/2014/main" id="{D1A12B4E-37C9-44F3-AEEC-9E2F93DFFFF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31" name="CuadroTexto 184">
          <a:extLst>
            <a:ext uri="{FF2B5EF4-FFF2-40B4-BE49-F238E27FC236}">
              <a16:creationId xmlns:a16="http://schemas.microsoft.com/office/drawing/2014/main" id="{7C9AD1B1-42F4-4FCC-A2C8-59F572F071F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32" name="CuadroTexto 191">
          <a:extLst>
            <a:ext uri="{FF2B5EF4-FFF2-40B4-BE49-F238E27FC236}">
              <a16:creationId xmlns:a16="http://schemas.microsoft.com/office/drawing/2014/main" id="{7499E297-1C9E-477B-B9DE-ABF96A58050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33" name="CuadroTexto 195">
          <a:extLst>
            <a:ext uri="{FF2B5EF4-FFF2-40B4-BE49-F238E27FC236}">
              <a16:creationId xmlns:a16="http://schemas.microsoft.com/office/drawing/2014/main" id="{5CA25D55-AF93-46A0-8B48-90881CFF9F2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34" name="CuadroTexto 202">
          <a:extLst>
            <a:ext uri="{FF2B5EF4-FFF2-40B4-BE49-F238E27FC236}">
              <a16:creationId xmlns:a16="http://schemas.microsoft.com/office/drawing/2014/main" id="{BD30ABA4-FF5E-48B5-BC99-B59F3FB6221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35" name="CuadroTexto 209">
          <a:extLst>
            <a:ext uri="{FF2B5EF4-FFF2-40B4-BE49-F238E27FC236}">
              <a16:creationId xmlns:a16="http://schemas.microsoft.com/office/drawing/2014/main" id="{D5E14EA2-50E5-45CA-A906-858077A7420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36" name="CuadroTexto 4035">
          <a:extLst>
            <a:ext uri="{FF2B5EF4-FFF2-40B4-BE49-F238E27FC236}">
              <a16:creationId xmlns:a16="http://schemas.microsoft.com/office/drawing/2014/main" id="{36E2A7C9-72F2-4F24-A33D-3EA045FB31D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37" name="CuadroTexto 4036">
          <a:extLst>
            <a:ext uri="{FF2B5EF4-FFF2-40B4-BE49-F238E27FC236}">
              <a16:creationId xmlns:a16="http://schemas.microsoft.com/office/drawing/2014/main" id="{4CC78B50-02E9-4128-9DC0-AEEC2CEB389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38" name="CuadroTexto 4037">
          <a:extLst>
            <a:ext uri="{FF2B5EF4-FFF2-40B4-BE49-F238E27FC236}">
              <a16:creationId xmlns:a16="http://schemas.microsoft.com/office/drawing/2014/main" id="{D5FF3DDC-DCD6-486D-871D-C5D3DA34CF4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39" name="CuadroTexto 4038">
          <a:extLst>
            <a:ext uri="{FF2B5EF4-FFF2-40B4-BE49-F238E27FC236}">
              <a16:creationId xmlns:a16="http://schemas.microsoft.com/office/drawing/2014/main" id="{615A11A9-65D9-40E2-8AE3-B5BFD6D53A0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40" name="CuadroTexto 4039">
          <a:extLst>
            <a:ext uri="{FF2B5EF4-FFF2-40B4-BE49-F238E27FC236}">
              <a16:creationId xmlns:a16="http://schemas.microsoft.com/office/drawing/2014/main" id="{EBA451C7-4750-4380-AC07-F969BE7B519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41" name="CuadroTexto 4040">
          <a:extLst>
            <a:ext uri="{FF2B5EF4-FFF2-40B4-BE49-F238E27FC236}">
              <a16:creationId xmlns:a16="http://schemas.microsoft.com/office/drawing/2014/main" id="{8993C75B-795A-45DF-B05B-0829A436C86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42" name="CuadroTexto 175">
          <a:extLst>
            <a:ext uri="{FF2B5EF4-FFF2-40B4-BE49-F238E27FC236}">
              <a16:creationId xmlns:a16="http://schemas.microsoft.com/office/drawing/2014/main" id="{76F43DF6-F8C0-4FBB-9208-0AE0CCDDF58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43" name="CuadroTexto 184">
          <a:extLst>
            <a:ext uri="{FF2B5EF4-FFF2-40B4-BE49-F238E27FC236}">
              <a16:creationId xmlns:a16="http://schemas.microsoft.com/office/drawing/2014/main" id="{51DC609B-5A2B-4ED2-A48B-443859B6B6D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44" name="CuadroTexto 191">
          <a:extLst>
            <a:ext uri="{FF2B5EF4-FFF2-40B4-BE49-F238E27FC236}">
              <a16:creationId xmlns:a16="http://schemas.microsoft.com/office/drawing/2014/main" id="{F1F7A86D-68C1-4E53-A6CC-20A549481DE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45" name="CuadroTexto 195">
          <a:extLst>
            <a:ext uri="{FF2B5EF4-FFF2-40B4-BE49-F238E27FC236}">
              <a16:creationId xmlns:a16="http://schemas.microsoft.com/office/drawing/2014/main" id="{BD61E04B-FB4F-4B2C-87D3-6901082627B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46" name="CuadroTexto 202">
          <a:extLst>
            <a:ext uri="{FF2B5EF4-FFF2-40B4-BE49-F238E27FC236}">
              <a16:creationId xmlns:a16="http://schemas.microsoft.com/office/drawing/2014/main" id="{2E3AFD18-C255-48C3-90E8-C0FC26817B7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47" name="CuadroTexto 209">
          <a:extLst>
            <a:ext uri="{FF2B5EF4-FFF2-40B4-BE49-F238E27FC236}">
              <a16:creationId xmlns:a16="http://schemas.microsoft.com/office/drawing/2014/main" id="{098F0C54-A205-4744-BF14-CD0AC8B23B8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48" name="CuadroTexto 4047">
          <a:extLst>
            <a:ext uri="{FF2B5EF4-FFF2-40B4-BE49-F238E27FC236}">
              <a16:creationId xmlns:a16="http://schemas.microsoft.com/office/drawing/2014/main" id="{9FAFA314-FBDF-4382-B9D1-198DCF18D19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49" name="CuadroTexto 4048">
          <a:extLst>
            <a:ext uri="{FF2B5EF4-FFF2-40B4-BE49-F238E27FC236}">
              <a16:creationId xmlns:a16="http://schemas.microsoft.com/office/drawing/2014/main" id="{9502FA90-D1D9-43A0-A4AC-366CA89AF1B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50" name="CuadroTexto 4049">
          <a:extLst>
            <a:ext uri="{FF2B5EF4-FFF2-40B4-BE49-F238E27FC236}">
              <a16:creationId xmlns:a16="http://schemas.microsoft.com/office/drawing/2014/main" id="{58F61B5A-4DCD-430C-97C4-7467C2F35C9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51" name="CuadroTexto 4050">
          <a:extLst>
            <a:ext uri="{FF2B5EF4-FFF2-40B4-BE49-F238E27FC236}">
              <a16:creationId xmlns:a16="http://schemas.microsoft.com/office/drawing/2014/main" id="{38839F16-D37F-4169-A895-94C2E363004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52" name="CuadroTexto 4051">
          <a:extLst>
            <a:ext uri="{FF2B5EF4-FFF2-40B4-BE49-F238E27FC236}">
              <a16:creationId xmlns:a16="http://schemas.microsoft.com/office/drawing/2014/main" id="{A28154BF-549A-46B5-B2A5-C4E808EFCBF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53" name="CuadroTexto 4052">
          <a:extLst>
            <a:ext uri="{FF2B5EF4-FFF2-40B4-BE49-F238E27FC236}">
              <a16:creationId xmlns:a16="http://schemas.microsoft.com/office/drawing/2014/main" id="{31814182-355C-47D4-8C7C-E588CBCF542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54" name="CuadroTexto 175">
          <a:extLst>
            <a:ext uri="{FF2B5EF4-FFF2-40B4-BE49-F238E27FC236}">
              <a16:creationId xmlns:a16="http://schemas.microsoft.com/office/drawing/2014/main" id="{CAD8EDFC-FDC0-44FF-BA80-DF3AB4B76BD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55" name="CuadroTexto 184">
          <a:extLst>
            <a:ext uri="{FF2B5EF4-FFF2-40B4-BE49-F238E27FC236}">
              <a16:creationId xmlns:a16="http://schemas.microsoft.com/office/drawing/2014/main" id="{8350BB4A-14BE-4678-BFDB-31D7B7C6336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56" name="CuadroTexto 191">
          <a:extLst>
            <a:ext uri="{FF2B5EF4-FFF2-40B4-BE49-F238E27FC236}">
              <a16:creationId xmlns:a16="http://schemas.microsoft.com/office/drawing/2014/main" id="{FB13A0CF-BA79-49B4-9C7A-8FD6ABDAE33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57" name="CuadroTexto 195">
          <a:extLst>
            <a:ext uri="{FF2B5EF4-FFF2-40B4-BE49-F238E27FC236}">
              <a16:creationId xmlns:a16="http://schemas.microsoft.com/office/drawing/2014/main" id="{3A29B229-E09E-46EB-AB20-06BC683584A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58" name="CuadroTexto 202">
          <a:extLst>
            <a:ext uri="{FF2B5EF4-FFF2-40B4-BE49-F238E27FC236}">
              <a16:creationId xmlns:a16="http://schemas.microsoft.com/office/drawing/2014/main" id="{694BDD9D-D449-47B4-A9DC-F8B16C9170F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59" name="CuadroTexto 209">
          <a:extLst>
            <a:ext uri="{FF2B5EF4-FFF2-40B4-BE49-F238E27FC236}">
              <a16:creationId xmlns:a16="http://schemas.microsoft.com/office/drawing/2014/main" id="{D97A7CD5-255C-4F93-BCD2-BE0D54C4C73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60" name="CuadroTexto 4059">
          <a:extLst>
            <a:ext uri="{FF2B5EF4-FFF2-40B4-BE49-F238E27FC236}">
              <a16:creationId xmlns:a16="http://schemas.microsoft.com/office/drawing/2014/main" id="{A6E4A691-982C-4E65-B1AE-7EF27372F80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61" name="CuadroTexto 4060">
          <a:extLst>
            <a:ext uri="{FF2B5EF4-FFF2-40B4-BE49-F238E27FC236}">
              <a16:creationId xmlns:a16="http://schemas.microsoft.com/office/drawing/2014/main" id="{3D2BC46D-E6E9-4D8C-9DD0-6F391E67511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62" name="CuadroTexto 4061">
          <a:extLst>
            <a:ext uri="{FF2B5EF4-FFF2-40B4-BE49-F238E27FC236}">
              <a16:creationId xmlns:a16="http://schemas.microsoft.com/office/drawing/2014/main" id="{2ADD76BE-EBE9-421B-BDD5-82919ABF882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63" name="CuadroTexto 4062">
          <a:extLst>
            <a:ext uri="{FF2B5EF4-FFF2-40B4-BE49-F238E27FC236}">
              <a16:creationId xmlns:a16="http://schemas.microsoft.com/office/drawing/2014/main" id="{AC241825-A28E-49F3-BA9D-CAE09D3AFEC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64" name="CuadroTexto 4063">
          <a:extLst>
            <a:ext uri="{FF2B5EF4-FFF2-40B4-BE49-F238E27FC236}">
              <a16:creationId xmlns:a16="http://schemas.microsoft.com/office/drawing/2014/main" id="{8F941B00-FDCF-4C91-9FF0-D02E883845F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65" name="CuadroTexto 4064">
          <a:extLst>
            <a:ext uri="{FF2B5EF4-FFF2-40B4-BE49-F238E27FC236}">
              <a16:creationId xmlns:a16="http://schemas.microsoft.com/office/drawing/2014/main" id="{89F5175D-4B05-41B4-A038-FC42F9463C7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66" name="CuadroTexto 175">
          <a:extLst>
            <a:ext uri="{FF2B5EF4-FFF2-40B4-BE49-F238E27FC236}">
              <a16:creationId xmlns:a16="http://schemas.microsoft.com/office/drawing/2014/main" id="{E5BFCBB4-239A-479F-8FEA-8CF33AFB4FA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67" name="CuadroTexto 184">
          <a:extLst>
            <a:ext uri="{FF2B5EF4-FFF2-40B4-BE49-F238E27FC236}">
              <a16:creationId xmlns:a16="http://schemas.microsoft.com/office/drawing/2014/main" id="{9F0E7B0F-EAA7-4E81-90E7-34C032407FE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68" name="CuadroTexto 191">
          <a:extLst>
            <a:ext uri="{FF2B5EF4-FFF2-40B4-BE49-F238E27FC236}">
              <a16:creationId xmlns:a16="http://schemas.microsoft.com/office/drawing/2014/main" id="{C9D4CBB9-4C62-401A-A2D7-276A2925067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69" name="CuadroTexto 195">
          <a:extLst>
            <a:ext uri="{FF2B5EF4-FFF2-40B4-BE49-F238E27FC236}">
              <a16:creationId xmlns:a16="http://schemas.microsoft.com/office/drawing/2014/main" id="{B05886CD-8CB0-47E8-8AB6-82F292007FE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70" name="CuadroTexto 202">
          <a:extLst>
            <a:ext uri="{FF2B5EF4-FFF2-40B4-BE49-F238E27FC236}">
              <a16:creationId xmlns:a16="http://schemas.microsoft.com/office/drawing/2014/main" id="{D5EC15A9-196A-494C-9E36-BCC6F81A959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71" name="CuadroTexto 209">
          <a:extLst>
            <a:ext uri="{FF2B5EF4-FFF2-40B4-BE49-F238E27FC236}">
              <a16:creationId xmlns:a16="http://schemas.microsoft.com/office/drawing/2014/main" id="{432206B2-66B3-4E69-ACE7-3F0689D61C0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72" name="CuadroTexto 4071">
          <a:extLst>
            <a:ext uri="{FF2B5EF4-FFF2-40B4-BE49-F238E27FC236}">
              <a16:creationId xmlns:a16="http://schemas.microsoft.com/office/drawing/2014/main" id="{61606ED9-01B7-43AB-A28D-A28966499C0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73" name="CuadroTexto 4072">
          <a:extLst>
            <a:ext uri="{FF2B5EF4-FFF2-40B4-BE49-F238E27FC236}">
              <a16:creationId xmlns:a16="http://schemas.microsoft.com/office/drawing/2014/main" id="{1D9F02B8-0EF2-45EC-9729-93643E4DEF4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74" name="CuadroTexto 4073">
          <a:extLst>
            <a:ext uri="{FF2B5EF4-FFF2-40B4-BE49-F238E27FC236}">
              <a16:creationId xmlns:a16="http://schemas.microsoft.com/office/drawing/2014/main" id="{2F2F2052-60F0-4356-9105-4B13C9A75C9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75" name="CuadroTexto 4074">
          <a:extLst>
            <a:ext uri="{FF2B5EF4-FFF2-40B4-BE49-F238E27FC236}">
              <a16:creationId xmlns:a16="http://schemas.microsoft.com/office/drawing/2014/main" id="{5A799339-AA73-4A14-BFC8-BEEC12EB87E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76" name="CuadroTexto 4075">
          <a:extLst>
            <a:ext uri="{FF2B5EF4-FFF2-40B4-BE49-F238E27FC236}">
              <a16:creationId xmlns:a16="http://schemas.microsoft.com/office/drawing/2014/main" id="{BFF86B1A-F465-4F89-A604-34258A4E3AB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77" name="CuadroTexto 4076">
          <a:extLst>
            <a:ext uri="{FF2B5EF4-FFF2-40B4-BE49-F238E27FC236}">
              <a16:creationId xmlns:a16="http://schemas.microsoft.com/office/drawing/2014/main" id="{E7046B6F-4EA0-47D9-B670-CA2376615D1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78" name="CuadroTexto 175">
          <a:extLst>
            <a:ext uri="{FF2B5EF4-FFF2-40B4-BE49-F238E27FC236}">
              <a16:creationId xmlns:a16="http://schemas.microsoft.com/office/drawing/2014/main" id="{CDCAA9B6-75AB-460C-BD0D-28FF5A6EBF8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79" name="CuadroTexto 184">
          <a:extLst>
            <a:ext uri="{FF2B5EF4-FFF2-40B4-BE49-F238E27FC236}">
              <a16:creationId xmlns:a16="http://schemas.microsoft.com/office/drawing/2014/main" id="{7BE09FD0-9B40-4CA7-BC3B-8A55BE54EB6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80" name="CuadroTexto 191">
          <a:extLst>
            <a:ext uri="{FF2B5EF4-FFF2-40B4-BE49-F238E27FC236}">
              <a16:creationId xmlns:a16="http://schemas.microsoft.com/office/drawing/2014/main" id="{E0377234-9AAA-4751-B82F-8D5A261649F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81" name="CuadroTexto 195">
          <a:extLst>
            <a:ext uri="{FF2B5EF4-FFF2-40B4-BE49-F238E27FC236}">
              <a16:creationId xmlns:a16="http://schemas.microsoft.com/office/drawing/2014/main" id="{3ADC5B22-8746-4094-AF8E-C755FBF3141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82" name="CuadroTexto 202">
          <a:extLst>
            <a:ext uri="{FF2B5EF4-FFF2-40B4-BE49-F238E27FC236}">
              <a16:creationId xmlns:a16="http://schemas.microsoft.com/office/drawing/2014/main" id="{A2E82811-1EF2-4B22-95C2-4BA6AD2B6BF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83" name="CuadroTexto 209">
          <a:extLst>
            <a:ext uri="{FF2B5EF4-FFF2-40B4-BE49-F238E27FC236}">
              <a16:creationId xmlns:a16="http://schemas.microsoft.com/office/drawing/2014/main" id="{EA47701D-6B5F-4F15-B24D-EADAE1BA90C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84" name="CuadroTexto 4083">
          <a:extLst>
            <a:ext uri="{FF2B5EF4-FFF2-40B4-BE49-F238E27FC236}">
              <a16:creationId xmlns:a16="http://schemas.microsoft.com/office/drawing/2014/main" id="{68BB8AF4-FE1E-4C33-A291-77D376BD061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85" name="CuadroTexto 4084">
          <a:extLst>
            <a:ext uri="{FF2B5EF4-FFF2-40B4-BE49-F238E27FC236}">
              <a16:creationId xmlns:a16="http://schemas.microsoft.com/office/drawing/2014/main" id="{AEC07E26-0D55-428B-9122-3097111CF38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86" name="CuadroTexto 4085">
          <a:extLst>
            <a:ext uri="{FF2B5EF4-FFF2-40B4-BE49-F238E27FC236}">
              <a16:creationId xmlns:a16="http://schemas.microsoft.com/office/drawing/2014/main" id="{ADFB20BB-E859-4D31-A62D-293089CD457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87" name="CuadroTexto 4086">
          <a:extLst>
            <a:ext uri="{FF2B5EF4-FFF2-40B4-BE49-F238E27FC236}">
              <a16:creationId xmlns:a16="http://schemas.microsoft.com/office/drawing/2014/main" id="{36FFAE3E-0D5C-43EB-B19D-2B67E05878A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88" name="CuadroTexto 4087">
          <a:extLst>
            <a:ext uri="{FF2B5EF4-FFF2-40B4-BE49-F238E27FC236}">
              <a16:creationId xmlns:a16="http://schemas.microsoft.com/office/drawing/2014/main" id="{A91C8002-6717-4479-986C-C9DB5439982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89" name="CuadroTexto 4088">
          <a:extLst>
            <a:ext uri="{FF2B5EF4-FFF2-40B4-BE49-F238E27FC236}">
              <a16:creationId xmlns:a16="http://schemas.microsoft.com/office/drawing/2014/main" id="{59F58C86-CB0B-478D-BCC6-DF5D1378EFA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90" name="CuadroTexto 4089">
          <a:extLst>
            <a:ext uri="{FF2B5EF4-FFF2-40B4-BE49-F238E27FC236}">
              <a16:creationId xmlns:a16="http://schemas.microsoft.com/office/drawing/2014/main" id="{A03D16A9-AF58-46E4-8A80-6176D08F92A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91" name="CuadroTexto 4090">
          <a:extLst>
            <a:ext uri="{FF2B5EF4-FFF2-40B4-BE49-F238E27FC236}">
              <a16:creationId xmlns:a16="http://schemas.microsoft.com/office/drawing/2014/main" id="{B36E4336-B304-45C7-AA04-21F0A779677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92" name="CuadroTexto 4091">
          <a:extLst>
            <a:ext uri="{FF2B5EF4-FFF2-40B4-BE49-F238E27FC236}">
              <a16:creationId xmlns:a16="http://schemas.microsoft.com/office/drawing/2014/main" id="{76C0C528-9010-4AA7-BA2D-156635542B8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93" name="CuadroTexto 4092">
          <a:extLst>
            <a:ext uri="{FF2B5EF4-FFF2-40B4-BE49-F238E27FC236}">
              <a16:creationId xmlns:a16="http://schemas.microsoft.com/office/drawing/2014/main" id="{CFC8C630-F56D-4B3F-8E69-C839B34FCFE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94" name="CuadroTexto 4093">
          <a:extLst>
            <a:ext uri="{FF2B5EF4-FFF2-40B4-BE49-F238E27FC236}">
              <a16:creationId xmlns:a16="http://schemas.microsoft.com/office/drawing/2014/main" id="{6D852CA8-DB47-45B0-8957-A55F570B7B9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95" name="CuadroTexto 4094">
          <a:extLst>
            <a:ext uri="{FF2B5EF4-FFF2-40B4-BE49-F238E27FC236}">
              <a16:creationId xmlns:a16="http://schemas.microsoft.com/office/drawing/2014/main" id="{DC1309F6-F4F7-4D90-B1F2-AD87E313A8C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96" name="CuadroTexto 4095">
          <a:extLst>
            <a:ext uri="{FF2B5EF4-FFF2-40B4-BE49-F238E27FC236}">
              <a16:creationId xmlns:a16="http://schemas.microsoft.com/office/drawing/2014/main" id="{A97AC52C-0066-42DD-BEF9-A6E28E98503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97" name="CuadroTexto 4096">
          <a:extLst>
            <a:ext uri="{FF2B5EF4-FFF2-40B4-BE49-F238E27FC236}">
              <a16:creationId xmlns:a16="http://schemas.microsoft.com/office/drawing/2014/main" id="{32B78A15-EC42-4D08-8B7D-04A8E8DBA19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098" name="CuadroTexto 4097">
          <a:extLst>
            <a:ext uri="{FF2B5EF4-FFF2-40B4-BE49-F238E27FC236}">
              <a16:creationId xmlns:a16="http://schemas.microsoft.com/office/drawing/2014/main" id="{61C44BB3-83A0-4728-9250-39AAF9BBC98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099" name="CuadroTexto 4098">
          <a:extLst>
            <a:ext uri="{FF2B5EF4-FFF2-40B4-BE49-F238E27FC236}">
              <a16:creationId xmlns:a16="http://schemas.microsoft.com/office/drawing/2014/main" id="{70CCEA8B-BCE2-4462-90A2-74C14F9DC43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00" name="CuadroTexto 4099">
          <a:extLst>
            <a:ext uri="{FF2B5EF4-FFF2-40B4-BE49-F238E27FC236}">
              <a16:creationId xmlns:a16="http://schemas.microsoft.com/office/drawing/2014/main" id="{650CC26A-1628-42F5-88F3-A9DC9030046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01" name="CuadroTexto 4100">
          <a:extLst>
            <a:ext uri="{FF2B5EF4-FFF2-40B4-BE49-F238E27FC236}">
              <a16:creationId xmlns:a16="http://schemas.microsoft.com/office/drawing/2014/main" id="{7B017C6E-82CF-4007-A762-33E8E5805CF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02" name="CuadroTexto 4101">
          <a:extLst>
            <a:ext uri="{FF2B5EF4-FFF2-40B4-BE49-F238E27FC236}">
              <a16:creationId xmlns:a16="http://schemas.microsoft.com/office/drawing/2014/main" id="{BBEA4FF1-936F-40A6-B7E9-65BC306DA5B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03" name="CuadroTexto 4102">
          <a:extLst>
            <a:ext uri="{FF2B5EF4-FFF2-40B4-BE49-F238E27FC236}">
              <a16:creationId xmlns:a16="http://schemas.microsoft.com/office/drawing/2014/main" id="{3C2C9E92-44EF-4901-871A-B50B8A92951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04" name="CuadroTexto 4103">
          <a:extLst>
            <a:ext uri="{FF2B5EF4-FFF2-40B4-BE49-F238E27FC236}">
              <a16:creationId xmlns:a16="http://schemas.microsoft.com/office/drawing/2014/main" id="{B4B77EB0-9BB4-47A1-90BA-929B68D849B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05" name="CuadroTexto 4104">
          <a:extLst>
            <a:ext uri="{FF2B5EF4-FFF2-40B4-BE49-F238E27FC236}">
              <a16:creationId xmlns:a16="http://schemas.microsoft.com/office/drawing/2014/main" id="{CF292083-EBD0-4FC4-8AFD-221247D03FC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06" name="CuadroTexto 4105">
          <a:extLst>
            <a:ext uri="{FF2B5EF4-FFF2-40B4-BE49-F238E27FC236}">
              <a16:creationId xmlns:a16="http://schemas.microsoft.com/office/drawing/2014/main" id="{2F8191FB-69B0-41BD-BF2D-BBA19973276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07" name="CuadroTexto 4106">
          <a:extLst>
            <a:ext uri="{FF2B5EF4-FFF2-40B4-BE49-F238E27FC236}">
              <a16:creationId xmlns:a16="http://schemas.microsoft.com/office/drawing/2014/main" id="{5BC97361-43DA-4B7F-99AC-2264D735E7B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08" name="CuadroTexto 4107">
          <a:extLst>
            <a:ext uri="{FF2B5EF4-FFF2-40B4-BE49-F238E27FC236}">
              <a16:creationId xmlns:a16="http://schemas.microsoft.com/office/drawing/2014/main" id="{2D6BA1C5-DC66-4B58-A6F7-864DE8E1911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09" name="CuadroTexto 4108">
          <a:extLst>
            <a:ext uri="{FF2B5EF4-FFF2-40B4-BE49-F238E27FC236}">
              <a16:creationId xmlns:a16="http://schemas.microsoft.com/office/drawing/2014/main" id="{90D5B2F9-DA5A-4F0B-918B-6D0A1F38C33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10" name="CuadroTexto 4109">
          <a:extLst>
            <a:ext uri="{FF2B5EF4-FFF2-40B4-BE49-F238E27FC236}">
              <a16:creationId xmlns:a16="http://schemas.microsoft.com/office/drawing/2014/main" id="{0FCF2583-A5CB-4729-8A35-8F96DDD4409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11" name="CuadroTexto 4110">
          <a:extLst>
            <a:ext uri="{FF2B5EF4-FFF2-40B4-BE49-F238E27FC236}">
              <a16:creationId xmlns:a16="http://schemas.microsoft.com/office/drawing/2014/main" id="{CEAE65B5-39A4-4606-AC33-CD41B8D73E1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12" name="CuadroTexto 4111">
          <a:extLst>
            <a:ext uri="{FF2B5EF4-FFF2-40B4-BE49-F238E27FC236}">
              <a16:creationId xmlns:a16="http://schemas.microsoft.com/office/drawing/2014/main" id="{4CFE2531-7879-464E-A9E6-F00BD0B02BF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13" name="CuadroTexto 4112">
          <a:extLst>
            <a:ext uri="{FF2B5EF4-FFF2-40B4-BE49-F238E27FC236}">
              <a16:creationId xmlns:a16="http://schemas.microsoft.com/office/drawing/2014/main" id="{D5C6CF9E-3FF3-418F-98C2-C08D822A5CE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14" name="CuadroTexto 4113">
          <a:extLst>
            <a:ext uri="{FF2B5EF4-FFF2-40B4-BE49-F238E27FC236}">
              <a16:creationId xmlns:a16="http://schemas.microsoft.com/office/drawing/2014/main" id="{C0160B63-BED3-463D-9BBC-00D7AEF975B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15" name="CuadroTexto 4114">
          <a:extLst>
            <a:ext uri="{FF2B5EF4-FFF2-40B4-BE49-F238E27FC236}">
              <a16:creationId xmlns:a16="http://schemas.microsoft.com/office/drawing/2014/main" id="{1452357C-B6A8-4618-B3CE-77A261C39B9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16" name="CuadroTexto 4115">
          <a:extLst>
            <a:ext uri="{FF2B5EF4-FFF2-40B4-BE49-F238E27FC236}">
              <a16:creationId xmlns:a16="http://schemas.microsoft.com/office/drawing/2014/main" id="{7429FC6F-B587-428F-A5DC-D29D03EF673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17" name="CuadroTexto 4116">
          <a:extLst>
            <a:ext uri="{FF2B5EF4-FFF2-40B4-BE49-F238E27FC236}">
              <a16:creationId xmlns:a16="http://schemas.microsoft.com/office/drawing/2014/main" id="{4A490CEC-CA39-4F9D-8188-5C575C6CEB8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18" name="CuadroTexto 4117">
          <a:extLst>
            <a:ext uri="{FF2B5EF4-FFF2-40B4-BE49-F238E27FC236}">
              <a16:creationId xmlns:a16="http://schemas.microsoft.com/office/drawing/2014/main" id="{1504CE39-EACA-41F3-AE7B-0277524C83B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19" name="CuadroTexto 4118">
          <a:extLst>
            <a:ext uri="{FF2B5EF4-FFF2-40B4-BE49-F238E27FC236}">
              <a16:creationId xmlns:a16="http://schemas.microsoft.com/office/drawing/2014/main" id="{A0B93BCC-338C-46AD-B136-5DFE8E40515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20" name="CuadroTexto 4119">
          <a:extLst>
            <a:ext uri="{FF2B5EF4-FFF2-40B4-BE49-F238E27FC236}">
              <a16:creationId xmlns:a16="http://schemas.microsoft.com/office/drawing/2014/main" id="{372815BB-8D95-447B-9672-CD355F5B039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21" name="CuadroTexto 4120">
          <a:extLst>
            <a:ext uri="{FF2B5EF4-FFF2-40B4-BE49-F238E27FC236}">
              <a16:creationId xmlns:a16="http://schemas.microsoft.com/office/drawing/2014/main" id="{F3F0F611-D1AA-4B66-8B9D-D31361A62EB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22" name="CuadroTexto 4121">
          <a:extLst>
            <a:ext uri="{FF2B5EF4-FFF2-40B4-BE49-F238E27FC236}">
              <a16:creationId xmlns:a16="http://schemas.microsoft.com/office/drawing/2014/main" id="{00CB641B-6FA6-460F-B7F4-83518184FED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23" name="CuadroTexto 4122">
          <a:extLst>
            <a:ext uri="{FF2B5EF4-FFF2-40B4-BE49-F238E27FC236}">
              <a16:creationId xmlns:a16="http://schemas.microsoft.com/office/drawing/2014/main" id="{0E0CA2EE-280C-4407-B140-D1D2B69A479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24" name="CuadroTexto 4123">
          <a:extLst>
            <a:ext uri="{FF2B5EF4-FFF2-40B4-BE49-F238E27FC236}">
              <a16:creationId xmlns:a16="http://schemas.microsoft.com/office/drawing/2014/main" id="{333BA48C-CCDE-42B6-806A-9FB7FB27D87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25" name="CuadroTexto 4124">
          <a:extLst>
            <a:ext uri="{FF2B5EF4-FFF2-40B4-BE49-F238E27FC236}">
              <a16:creationId xmlns:a16="http://schemas.microsoft.com/office/drawing/2014/main" id="{7B525A78-0333-476D-9CF5-EF0F7C39E58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26" name="CuadroTexto 4125">
          <a:extLst>
            <a:ext uri="{FF2B5EF4-FFF2-40B4-BE49-F238E27FC236}">
              <a16:creationId xmlns:a16="http://schemas.microsoft.com/office/drawing/2014/main" id="{26AC5439-31D2-4CF8-9802-4A871160337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27" name="CuadroTexto 4126">
          <a:extLst>
            <a:ext uri="{FF2B5EF4-FFF2-40B4-BE49-F238E27FC236}">
              <a16:creationId xmlns:a16="http://schemas.microsoft.com/office/drawing/2014/main" id="{6D06015A-6F75-439D-83BA-01BFED4E8C2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28" name="CuadroTexto 4127">
          <a:extLst>
            <a:ext uri="{FF2B5EF4-FFF2-40B4-BE49-F238E27FC236}">
              <a16:creationId xmlns:a16="http://schemas.microsoft.com/office/drawing/2014/main" id="{CE96B27D-93A4-4942-91AA-274C08B4922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29" name="CuadroTexto 4128">
          <a:extLst>
            <a:ext uri="{FF2B5EF4-FFF2-40B4-BE49-F238E27FC236}">
              <a16:creationId xmlns:a16="http://schemas.microsoft.com/office/drawing/2014/main" id="{FCA60D46-7E0F-442A-9666-E2F8AD10FF2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30" name="CuadroTexto 4129">
          <a:extLst>
            <a:ext uri="{FF2B5EF4-FFF2-40B4-BE49-F238E27FC236}">
              <a16:creationId xmlns:a16="http://schemas.microsoft.com/office/drawing/2014/main" id="{576184B4-11EC-49CC-AB4B-66C889DB370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31" name="CuadroTexto 4130">
          <a:extLst>
            <a:ext uri="{FF2B5EF4-FFF2-40B4-BE49-F238E27FC236}">
              <a16:creationId xmlns:a16="http://schemas.microsoft.com/office/drawing/2014/main" id="{81D99585-9D17-4F62-B4F5-6668B9BD1C2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32" name="CuadroTexto 4131">
          <a:extLst>
            <a:ext uri="{FF2B5EF4-FFF2-40B4-BE49-F238E27FC236}">
              <a16:creationId xmlns:a16="http://schemas.microsoft.com/office/drawing/2014/main" id="{7BD9D9AE-0111-4D58-8E57-E174B19BF41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33" name="CuadroTexto 4132">
          <a:extLst>
            <a:ext uri="{FF2B5EF4-FFF2-40B4-BE49-F238E27FC236}">
              <a16:creationId xmlns:a16="http://schemas.microsoft.com/office/drawing/2014/main" id="{E875B47E-0534-47F1-BE8B-47824762164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34" name="CuadroTexto 4133">
          <a:extLst>
            <a:ext uri="{FF2B5EF4-FFF2-40B4-BE49-F238E27FC236}">
              <a16:creationId xmlns:a16="http://schemas.microsoft.com/office/drawing/2014/main" id="{1DCD7945-23A0-4E2D-A6C3-8E8F5AE139E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35" name="CuadroTexto 4134">
          <a:extLst>
            <a:ext uri="{FF2B5EF4-FFF2-40B4-BE49-F238E27FC236}">
              <a16:creationId xmlns:a16="http://schemas.microsoft.com/office/drawing/2014/main" id="{611F8147-F3B1-4A19-A92A-5447B120C97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36" name="CuadroTexto 4135">
          <a:extLst>
            <a:ext uri="{FF2B5EF4-FFF2-40B4-BE49-F238E27FC236}">
              <a16:creationId xmlns:a16="http://schemas.microsoft.com/office/drawing/2014/main" id="{345DCD33-C224-45E8-8EFD-0B884428FB8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37" name="CuadroTexto 4136">
          <a:extLst>
            <a:ext uri="{FF2B5EF4-FFF2-40B4-BE49-F238E27FC236}">
              <a16:creationId xmlns:a16="http://schemas.microsoft.com/office/drawing/2014/main" id="{17F5615E-2CDA-483B-86EC-D773DB4DC22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38" name="CuadroTexto 4137">
          <a:extLst>
            <a:ext uri="{FF2B5EF4-FFF2-40B4-BE49-F238E27FC236}">
              <a16:creationId xmlns:a16="http://schemas.microsoft.com/office/drawing/2014/main" id="{2A8F4E63-FE3C-42FB-AD81-40460442432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39" name="CuadroTexto 4138">
          <a:extLst>
            <a:ext uri="{FF2B5EF4-FFF2-40B4-BE49-F238E27FC236}">
              <a16:creationId xmlns:a16="http://schemas.microsoft.com/office/drawing/2014/main" id="{47EED283-319E-4FC1-B6ED-0B7E09AF0E3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40" name="CuadroTexto 4139">
          <a:extLst>
            <a:ext uri="{FF2B5EF4-FFF2-40B4-BE49-F238E27FC236}">
              <a16:creationId xmlns:a16="http://schemas.microsoft.com/office/drawing/2014/main" id="{68ADCD99-7A7E-4762-B21F-AE4116489F1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41" name="CuadroTexto 4140">
          <a:extLst>
            <a:ext uri="{FF2B5EF4-FFF2-40B4-BE49-F238E27FC236}">
              <a16:creationId xmlns:a16="http://schemas.microsoft.com/office/drawing/2014/main" id="{EC02B3DE-8086-45AD-A1CD-6ED5E07DCB4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42" name="CuadroTexto 4141">
          <a:extLst>
            <a:ext uri="{FF2B5EF4-FFF2-40B4-BE49-F238E27FC236}">
              <a16:creationId xmlns:a16="http://schemas.microsoft.com/office/drawing/2014/main" id="{28EC8D6C-3623-497C-9103-69BA9F3A743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43" name="CuadroTexto 4142">
          <a:extLst>
            <a:ext uri="{FF2B5EF4-FFF2-40B4-BE49-F238E27FC236}">
              <a16:creationId xmlns:a16="http://schemas.microsoft.com/office/drawing/2014/main" id="{7F563699-5A95-4577-B61B-8BCC63DD512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44" name="CuadroTexto 4143">
          <a:extLst>
            <a:ext uri="{FF2B5EF4-FFF2-40B4-BE49-F238E27FC236}">
              <a16:creationId xmlns:a16="http://schemas.microsoft.com/office/drawing/2014/main" id="{1A64D8A5-31EB-421A-9489-92A86B1A48A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45" name="CuadroTexto 4144">
          <a:extLst>
            <a:ext uri="{FF2B5EF4-FFF2-40B4-BE49-F238E27FC236}">
              <a16:creationId xmlns:a16="http://schemas.microsoft.com/office/drawing/2014/main" id="{DD4FC012-000C-46B2-B011-2A49A5A6825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46" name="CuadroTexto 4145">
          <a:extLst>
            <a:ext uri="{FF2B5EF4-FFF2-40B4-BE49-F238E27FC236}">
              <a16:creationId xmlns:a16="http://schemas.microsoft.com/office/drawing/2014/main" id="{FCA2A76B-0378-4279-90E2-72CB23FD8FC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47" name="CuadroTexto 4146">
          <a:extLst>
            <a:ext uri="{FF2B5EF4-FFF2-40B4-BE49-F238E27FC236}">
              <a16:creationId xmlns:a16="http://schemas.microsoft.com/office/drawing/2014/main" id="{FDFB4807-5A37-4BCD-BF48-1C3978DE9DA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48" name="CuadroTexto 4147">
          <a:extLst>
            <a:ext uri="{FF2B5EF4-FFF2-40B4-BE49-F238E27FC236}">
              <a16:creationId xmlns:a16="http://schemas.microsoft.com/office/drawing/2014/main" id="{186FFDEA-AD22-4498-B5AC-1E9311FAB35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49" name="CuadroTexto 4148">
          <a:extLst>
            <a:ext uri="{FF2B5EF4-FFF2-40B4-BE49-F238E27FC236}">
              <a16:creationId xmlns:a16="http://schemas.microsoft.com/office/drawing/2014/main" id="{6D1E6FDE-2529-450D-96BB-7A12524B9D1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50" name="CuadroTexto 4149">
          <a:extLst>
            <a:ext uri="{FF2B5EF4-FFF2-40B4-BE49-F238E27FC236}">
              <a16:creationId xmlns:a16="http://schemas.microsoft.com/office/drawing/2014/main" id="{938D05D2-54A8-4392-A4F1-97A3BD73EA4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51" name="CuadroTexto 4150">
          <a:extLst>
            <a:ext uri="{FF2B5EF4-FFF2-40B4-BE49-F238E27FC236}">
              <a16:creationId xmlns:a16="http://schemas.microsoft.com/office/drawing/2014/main" id="{02D032FF-F3E9-40AE-BF39-4DB038201F3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52" name="CuadroTexto 4151">
          <a:extLst>
            <a:ext uri="{FF2B5EF4-FFF2-40B4-BE49-F238E27FC236}">
              <a16:creationId xmlns:a16="http://schemas.microsoft.com/office/drawing/2014/main" id="{FB4C0B91-E34A-4153-A9C9-C4EB6518545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53" name="CuadroTexto 4152">
          <a:extLst>
            <a:ext uri="{FF2B5EF4-FFF2-40B4-BE49-F238E27FC236}">
              <a16:creationId xmlns:a16="http://schemas.microsoft.com/office/drawing/2014/main" id="{E156417A-986D-48F8-9EE8-6365F89193D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54" name="CuadroTexto 4153">
          <a:extLst>
            <a:ext uri="{FF2B5EF4-FFF2-40B4-BE49-F238E27FC236}">
              <a16:creationId xmlns:a16="http://schemas.microsoft.com/office/drawing/2014/main" id="{A3AC9A2F-3652-4989-B5E4-066C17F9B67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55" name="CuadroTexto 4154">
          <a:extLst>
            <a:ext uri="{FF2B5EF4-FFF2-40B4-BE49-F238E27FC236}">
              <a16:creationId xmlns:a16="http://schemas.microsoft.com/office/drawing/2014/main" id="{B8A711C6-8E5E-4122-9136-B82AE6B6BCF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56" name="CuadroTexto 4155">
          <a:extLst>
            <a:ext uri="{FF2B5EF4-FFF2-40B4-BE49-F238E27FC236}">
              <a16:creationId xmlns:a16="http://schemas.microsoft.com/office/drawing/2014/main" id="{384E8764-F019-40C0-834C-11A5BD3DC54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57" name="CuadroTexto 4156">
          <a:extLst>
            <a:ext uri="{FF2B5EF4-FFF2-40B4-BE49-F238E27FC236}">
              <a16:creationId xmlns:a16="http://schemas.microsoft.com/office/drawing/2014/main" id="{AE4F959A-C27D-4251-9CDE-1255305B54A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58" name="CuadroTexto 4157">
          <a:extLst>
            <a:ext uri="{FF2B5EF4-FFF2-40B4-BE49-F238E27FC236}">
              <a16:creationId xmlns:a16="http://schemas.microsoft.com/office/drawing/2014/main" id="{8B318F88-5F9D-4204-BA0D-EB7232E2A94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59" name="CuadroTexto 4158">
          <a:extLst>
            <a:ext uri="{FF2B5EF4-FFF2-40B4-BE49-F238E27FC236}">
              <a16:creationId xmlns:a16="http://schemas.microsoft.com/office/drawing/2014/main" id="{F7EDDD9F-BB2B-4FA6-AF7D-591EE9E89A7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60" name="CuadroTexto 4159">
          <a:extLst>
            <a:ext uri="{FF2B5EF4-FFF2-40B4-BE49-F238E27FC236}">
              <a16:creationId xmlns:a16="http://schemas.microsoft.com/office/drawing/2014/main" id="{252A9B95-24BD-48BA-9EF2-6D9DEEC7499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61" name="CuadroTexto 4160">
          <a:extLst>
            <a:ext uri="{FF2B5EF4-FFF2-40B4-BE49-F238E27FC236}">
              <a16:creationId xmlns:a16="http://schemas.microsoft.com/office/drawing/2014/main" id="{8F87E11F-3848-46ED-95D3-9FF024F1F69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62" name="CuadroTexto 4161">
          <a:extLst>
            <a:ext uri="{FF2B5EF4-FFF2-40B4-BE49-F238E27FC236}">
              <a16:creationId xmlns:a16="http://schemas.microsoft.com/office/drawing/2014/main" id="{2D49DF9D-004A-478B-B737-A7996F3D5C2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63" name="CuadroTexto 4162">
          <a:extLst>
            <a:ext uri="{FF2B5EF4-FFF2-40B4-BE49-F238E27FC236}">
              <a16:creationId xmlns:a16="http://schemas.microsoft.com/office/drawing/2014/main" id="{97C9D306-0F84-4F77-B9E7-F52B100A243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64" name="CuadroTexto 4163">
          <a:extLst>
            <a:ext uri="{FF2B5EF4-FFF2-40B4-BE49-F238E27FC236}">
              <a16:creationId xmlns:a16="http://schemas.microsoft.com/office/drawing/2014/main" id="{D4885E0D-715F-481B-A088-6AB5272024D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65" name="CuadroTexto 4164">
          <a:extLst>
            <a:ext uri="{FF2B5EF4-FFF2-40B4-BE49-F238E27FC236}">
              <a16:creationId xmlns:a16="http://schemas.microsoft.com/office/drawing/2014/main" id="{A8342B5D-73E9-4192-8DC7-E6DFDFF4B2B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66" name="CuadroTexto 4165">
          <a:extLst>
            <a:ext uri="{FF2B5EF4-FFF2-40B4-BE49-F238E27FC236}">
              <a16:creationId xmlns:a16="http://schemas.microsoft.com/office/drawing/2014/main" id="{DDC9CE08-46C2-482A-BC73-113269D41C9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67" name="CuadroTexto 4166">
          <a:extLst>
            <a:ext uri="{FF2B5EF4-FFF2-40B4-BE49-F238E27FC236}">
              <a16:creationId xmlns:a16="http://schemas.microsoft.com/office/drawing/2014/main" id="{A2A637A9-E439-4121-A02B-A3BA1901581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68" name="CuadroTexto 4167">
          <a:extLst>
            <a:ext uri="{FF2B5EF4-FFF2-40B4-BE49-F238E27FC236}">
              <a16:creationId xmlns:a16="http://schemas.microsoft.com/office/drawing/2014/main" id="{E302749D-298E-4201-A6C2-295A9CB7FE5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69" name="CuadroTexto 4168">
          <a:extLst>
            <a:ext uri="{FF2B5EF4-FFF2-40B4-BE49-F238E27FC236}">
              <a16:creationId xmlns:a16="http://schemas.microsoft.com/office/drawing/2014/main" id="{68CFA5DF-2996-4D3F-B176-9366F7B4721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70" name="CuadroTexto 4169">
          <a:extLst>
            <a:ext uri="{FF2B5EF4-FFF2-40B4-BE49-F238E27FC236}">
              <a16:creationId xmlns:a16="http://schemas.microsoft.com/office/drawing/2014/main" id="{0B016A89-C419-4911-81A7-CC8FF66B91F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71" name="CuadroTexto 4170">
          <a:extLst>
            <a:ext uri="{FF2B5EF4-FFF2-40B4-BE49-F238E27FC236}">
              <a16:creationId xmlns:a16="http://schemas.microsoft.com/office/drawing/2014/main" id="{A87988D8-80F7-47B8-A16D-93B244EAB5A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72" name="CuadroTexto 4171">
          <a:extLst>
            <a:ext uri="{FF2B5EF4-FFF2-40B4-BE49-F238E27FC236}">
              <a16:creationId xmlns:a16="http://schemas.microsoft.com/office/drawing/2014/main" id="{1E19D0BF-7307-4FD3-BB71-377197D314F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73" name="CuadroTexto 4172">
          <a:extLst>
            <a:ext uri="{FF2B5EF4-FFF2-40B4-BE49-F238E27FC236}">
              <a16:creationId xmlns:a16="http://schemas.microsoft.com/office/drawing/2014/main" id="{2A09A741-5B7C-418F-9D0E-C03DEB631BB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74" name="CuadroTexto 4173">
          <a:extLst>
            <a:ext uri="{FF2B5EF4-FFF2-40B4-BE49-F238E27FC236}">
              <a16:creationId xmlns:a16="http://schemas.microsoft.com/office/drawing/2014/main" id="{934F8B6E-440F-4B28-B290-309C67609E9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75" name="CuadroTexto 4174">
          <a:extLst>
            <a:ext uri="{FF2B5EF4-FFF2-40B4-BE49-F238E27FC236}">
              <a16:creationId xmlns:a16="http://schemas.microsoft.com/office/drawing/2014/main" id="{5D50EB41-1018-4666-8895-041E624F0D0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76" name="CuadroTexto 4175">
          <a:extLst>
            <a:ext uri="{FF2B5EF4-FFF2-40B4-BE49-F238E27FC236}">
              <a16:creationId xmlns:a16="http://schemas.microsoft.com/office/drawing/2014/main" id="{78C291AF-36C2-4D89-9019-75AD72EF1FD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77" name="CuadroTexto 4176">
          <a:extLst>
            <a:ext uri="{FF2B5EF4-FFF2-40B4-BE49-F238E27FC236}">
              <a16:creationId xmlns:a16="http://schemas.microsoft.com/office/drawing/2014/main" id="{3AD40850-A802-4452-B60C-36EB6C3C9E1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78" name="CuadroTexto 4177">
          <a:extLst>
            <a:ext uri="{FF2B5EF4-FFF2-40B4-BE49-F238E27FC236}">
              <a16:creationId xmlns:a16="http://schemas.microsoft.com/office/drawing/2014/main" id="{E48B5C9E-6F24-4BD1-9D90-171A71B8689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79" name="CuadroTexto 4178">
          <a:extLst>
            <a:ext uri="{FF2B5EF4-FFF2-40B4-BE49-F238E27FC236}">
              <a16:creationId xmlns:a16="http://schemas.microsoft.com/office/drawing/2014/main" id="{C3E12D8E-0E31-4FC5-93B5-D3241278EEE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80" name="CuadroTexto 4179">
          <a:extLst>
            <a:ext uri="{FF2B5EF4-FFF2-40B4-BE49-F238E27FC236}">
              <a16:creationId xmlns:a16="http://schemas.microsoft.com/office/drawing/2014/main" id="{E602F18D-4F8C-4F53-8580-4A1E05CDFB9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81" name="CuadroTexto 4180">
          <a:extLst>
            <a:ext uri="{FF2B5EF4-FFF2-40B4-BE49-F238E27FC236}">
              <a16:creationId xmlns:a16="http://schemas.microsoft.com/office/drawing/2014/main" id="{9B9AF8F1-3376-4277-9943-65BE41E2B31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82" name="CuadroTexto 4181">
          <a:extLst>
            <a:ext uri="{FF2B5EF4-FFF2-40B4-BE49-F238E27FC236}">
              <a16:creationId xmlns:a16="http://schemas.microsoft.com/office/drawing/2014/main" id="{630BCB52-7A9C-4BEE-85E6-60CD08FDDA9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83" name="CuadroTexto 4182">
          <a:extLst>
            <a:ext uri="{FF2B5EF4-FFF2-40B4-BE49-F238E27FC236}">
              <a16:creationId xmlns:a16="http://schemas.microsoft.com/office/drawing/2014/main" id="{B93793CC-4EFA-4EFA-A082-D356EE2075B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84" name="CuadroTexto 4183">
          <a:extLst>
            <a:ext uri="{FF2B5EF4-FFF2-40B4-BE49-F238E27FC236}">
              <a16:creationId xmlns:a16="http://schemas.microsoft.com/office/drawing/2014/main" id="{1DF323F5-32E3-42B2-892D-0066868FA93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85" name="CuadroTexto 4184">
          <a:extLst>
            <a:ext uri="{FF2B5EF4-FFF2-40B4-BE49-F238E27FC236}">
              <a16:creationId xmlns:a16="http://schemas.microsoft.com/office/drawing/2014/main" id="{390AC86C-B804-4460-BEEF-994586FD767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86" name="CuadroTexto 4185">
          <a:extLst>
            <a:ext uri="{FF2B5EF4-FFF2-40B4-BE49-F238E27FC236}">
              <a16:creationId xmlns:a16="http://schemas.microsoft.com/office/drawing/2014/main" id="{7B77C622-C4C3-4114-8AB1-764B1369676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87" name="CuadroTexto 4186">
          <a:extLst>
            <a:ext uri="{FF2B5EF4-FFF2-40B4-BE49-F238E27FC236}">
              <a16:creationId xmlns:a16="http://schemas.microsoft.com/office/drawing/2014/main" id="{A9B7D12B-F9D9-4D49-9F75-5DE488EC015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88" name="CuadroTexto 4187">
          <a:extLst>
            <a:ext uri="{FF2B5EF4-FFF2-40B4-BE49-F238E27FC236}">
              <a16:creationId xmlns:a16="http://schemas.microsoft.com/office/drawing/2014/main" id="{C22A053E-56CF-4557-91FD-30C5087E048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89" name="CuadroTexto 4188">
          <a:extLst>
            <a:ext uri="{FF2B5EF4-FFF2-40B4-BE49-F238E27FC236}">
              <a16:creationId xmlns:a16="http://schemas.microsoft.com/office/drawing/2014/main" id="{D4F53660-559D-463D-8B4B-943A827C9BF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90" name="CuadroTexto 4189">
          <a:extLst>
            <a:ext uri="{FF2B5EF4-FFF2-40B4-BE49-F238E27FC236}">
              <a16:creationId xmlns:a16="http://schemas.microsoft.com/office/drawing/2014/main" id="{7E7BFDF7-EEEB-40F9-9523-D52B4CDB12E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91" name="CuadroTexto 4190">
          <a:extLst>
            <a:ext uri="{FF2B5EF4-FFF2-40B4-BE49-F238E27FC236}">
              <a16:creationId xmlns:a16="http://schemas.microsoft.com/office/drawing/2014/main" id="{504A410B-E0C7-4A95-88CC-53AD498329F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92" name="CuadroTexto 4191">
          <a:extLst>
            <a:ext uri="{FF2B5EF4-FFF2-40B4-BE49-F238E27FC236}">
              <a16:creationId xmlns:a16="http://schemas.microsoft.com/office/drawing/2014/main" id="{3268BEAE-A640-44D5-8AF0-A0D2967CDA1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93" name="CuadroTexto 4192">
          <a:extLst>
            <a:ext uri="{FF2B5EF4-FFF2-40B4-BE49-F238E27FC236}">
              <a16:creationId xmlns:a16="http://schemas.microsoft.com/office/drawing/2014/main" id="{0DEB4140-EC24-4C65-A23E-50425BA365E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94" name="CuadroTexto 4193">
          <a:extLst>
            <a:ext uri="{FF2B5EF4-FFF2-40B4-BE49-F238E27FC236}">
              <a16:creationId xmlns:a16="http://schemas.microsoft.com/office/drawing/2014/main" id="{2CAC6BB5-3E58-410B-850B-EA90F033287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95" name="CuadroTexto 4194">
          <a:extLst>
            <a:ext uri="{FF2B5EF4-FFF2-40B4-BE49-F238E27FC236}">
              <a16:creationId xmlns:a16="http://schemas.microsoft.com/office/drawing/2014/main" id="{F73B82D9-F6BB-43CE-A56A-C29FF613215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96" name="CuadroTexto 4195">
          <a:extLst>
            <a:ext uri="{FF2B5EF4-FFF2-40B4-BE49-F238E27FC236}">
              <a16:creationId xmlns:a16="http://schemas.microsoft.com/office/drawing/2014/main" id="{B6BA7720-96F5-4F02-86C2-B8A450891BC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197" name="CuadroTexto 4196">
          <a:extLst>
            <a:ext uri="{FF2B5EF4-FFF2-40B4-BE49-F238E27FC236}">
              <a16:creationId xmlns:a16="http://schemas.microsoft.com/office/drawing/2014/main" id="{450ED312-1A48-49B1-BE25-E26DBCD6F90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98" name="CuadroTexto 4197">
          <a:extLst>
            <a:ext uri="{FF2B5EF4-FFF2-40B4-BE49-F238E27FC236}">
              <a16:creationId xmlns:a16="http://schemas.microsoft.com/office/drawing/2014/main" id="{9CB6A0AB-5297-463F-80DE-6BAD7222B56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199" name="CuadroTexto 4198">
          <a:extLst>
            <a:ext uri="{FF2B5EF4-FFF2-40B4-BE49-F238E27FC236}">
              <a16:creationId xmlns:a16="http://schemas.microsoft.com/office/drawing/2014/main" id="{35E89690-8E49-4A06-A8B8-73A05977AC2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00" name="CuadroTexto 4199">
          <a:extLst>
            <a:ext uri="{FF2B5EF4-FFF2-40B4-BE49-F238E27FC236}">
              <a16:creationId xmlns:a16="http://schemas.microsoft.com/office/drawing/2014/main" id="{C09DA4AC-68C2-4426-9B88-9189EFBB5B1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01" name="CuadroTexto 4200">
          <a:extLst>
            <a:ext uri="{FF2B5EF4-FFF2-40B4-BE49-F238E27FC236}">
              <a16:creationId xmlns:a16="http://schemas.microsoft.com/office/drawing/2014/main" id="{F55DB4B0-35BB-402D-B820-21B09CD9971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02" name="CuadroTexto 4201">
          <a:extLst>
            <a:ext uri="{FF2B5EF4-FFF2-40B4-BE49-F238E27FC236}">
              <a16:creationId xmlns:a16="http://schemas.microsoft.com/office/drawing/2014/main" id="{7A2A7987-118A-4C82-AF5B-E1F746614EE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03" name="CuadroTexto 4202">
          <a:extLst>
            <a:ext uri="{FF2B5EF4-FFF2-40B4-BE49-F238E27FC236}">
              <a16:creationId xmlns:a16="http://schemas.microsoft.com/office/drawing/2014/main" id="{2DA7C6D4-779B-4CF2-960B-F8B954D79C8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04" name="CuadroTexto 4203">
          <a:extLst>
            <a:ext uri="{FF2B5EF4-FFF2-40B4-BE49-F238E27FC236}">
              <a16:creationId xmlns:a16="http://schemas.microsoft.com/office/drawing/2014/main" id="{A784CE1B-2793-460E-9478-24BFC13369B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05" name="CuadroTexto 4204">
          <a:extLst>
            <a:ext uri="{FF2B5EF4-FFF2-40B4-BE49-F238E27FC236}">
              <a16:creationId xmlns:a16="http://schemas.microsoft.com/office/drawing/2014/main" id="{BF159D67-73A5-4BC6-93BB-8E875185314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06" name="CuadroTexto 4205">
          <a:extLst>
            <a:ext uri="{FF2B5EF4-FFF2-40B4-BE49-F238E27FC236}">
              <a16:creationId xmlns:a16="http://schemas.microsoft.com/office/drawing/2014/main" id="{1B482198-AF70-481D-9336-B2188AB5EE8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07" name="CuadroTexto 4206">
          <a:extLst>
            <a:ext uri="{FF2B5EF4-FFF2-40B4-BE49-F238E27FC236}">
              <a16:creationId xmlns:a16="http://schemas.microsoft.com/office/drawing/2014/main" id="{AAB7D9CE-26CE-490E-8DD9-D5C344CE8F0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08" name="CuadroTexto 4207">
          <a:extLst>
            <a:ext uri="{FF2B5EF4-FFF2-40B4-BE49-F238E27FC236}">
              <a16:creationId xmlns:a16="http://schemas.microsoft.com/office/drawing/2014/main" id="{9B286EC0-AEC3-45C8-87A4-9CD1043AE5E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09" name="CuadroTexto 4208">
          <a:extLst>
            <a:ext uri="{FF2B5EF4-FFF2-40B4-BE49-F238E27FC236}">
              <a16:creationId xmlns:a16="http://schemas.microsoft.com/office/drawing/2014/main" id="{D76D50DB-8883-4D2E-A24A-9CA90C70727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10" name="CuadroTexto 4209">
          <a:extLst>
            <a:ext uri="{FF2B5EF4-FFF2-40B4-BE49-F238E27FC236}">
              <a16:creationId xmlns:a16="http://schemas.microsoft.com/office/drawing/2014/main" id="{8CDBFE93-83A5-491F-B518-91CF13BEA1D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11" name="CuadroTexto 4210">
          <a:extLst>
            <a:ext uri="{FF2B5EF4-FFF2-40B4-BE49-F238E27FC236}">
              <a16:creationId xmlns:a16="http://schemas.microsoft.com/office/drawing/2014/main" id="{3C7641C8-52AC-4C02-92E3-2CACFEAE25A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12" name="CuadroTexto 4211">
          <a:extLst>
            <a:ext uri="{FF2B5EF4-FFF2-40B4-BE49-F238E27FC236}">
              <a16:creationId xmlns:a16="http://schemas.microsoft.com/office/drawing/2014/main" id="{EE624F7D-0BBD-483B-8EDA-98B7F8F22A2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13" name="CuadroTexto 4212">
          <a:extLst>
            <a:ext uri="{FF2B5EF4-FFF2-40B4-BE49-F238E27FC236}">
              <a16:creationId xmlns:a16="http://schemas.microsoft.com/office/drawing/2014/main" id="{616D358D-3AE4-442C-87E6-820375CE1D0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14" name="CuadroTexto 4213">
          <a:extLst>
            <a:ext uri="{FF2B5EF4-FFF2-40B4-BE49-F238E27FC236}">
              <a16:creationId xmlns:a16="http://schemas.microsoft.com/office/drawing/2014/main" id="{4EFAC91D-DDD5-4A1A-A052-5FFC3C89B2C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15" name="CuadroTexto 4214">
          <a:extLst>
            <a:ext uri="{FF2B5EF4-FFF2-40B4-BE49-F238E27FC236}">
              <a16:creationId xmlns:a16="http://schemas.microsoft.com/office/drawing/2014/main" id="{8084F01F-B403-4C8E-A921-3A6D5A70898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16" name="CuadroTexto 4215">
          <a:extLst>
            <a:ext uri="{FF2B5EF4-FFF2-40B4-BE49-F238E27FC236}">
              <a16:creationId xmlns:a16="http://schemas.microsoft.com/office/drawing/2014/main" id="{4831141F-E6EB-4444-9DAA-720A8598E24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17" name="CuadroTexto 4216">
          <a:extLst>
            <a:ext uri="{FF2B5EF4-FFF2-40B4-BE49-F238E27FC236}">
              <a16:creationId xmlns:a16="http://schemas.microsoft.com/office/drawing/2014/main" id="{69D29ECE-B186-443E-98A5-26E7E9D419C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18" name="CuadroTexto 4217">
          <a:extLst>
            <a:ext uri="{FF2B5EF4-FFF2-40B4-BE49-F238E27FC236}">
              <a16:creationId xmlns:a16="http://schemas.microsoft.com/office/drawing/2014/main" id="{E929962C-A865-4D74-9EBB-A3D9F53EE9D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19" name="CuadroTexto 4218">
          <a:extLst>
            <a:ext uri="{FF2B5EF4-FFF2-40B4-BE49-F238E27FC236}">
              <a16:creationId xmlns:a16="http://schemas.microsoft.com/office/drawing/2014/main" id="{8B30B757-B2F2-46EA-A14F-EAA61AF0337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20" name="CuadroTexto 4219">
          <a:extLst>
            <a:ext uri="{FF2B5EF4-FFF2-40B4-BE49-F238E27FC236}">
              <a16:creationId xmlns:a16="http://schemas.microsoft.com/office/drawing/2014/main" id="{12EE643A-0E73-4FD5-89BD-1BDB88BD8AF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21" name="CuadroTexto 4220">
          <a:extLst>
            <a:ext uri="{FF2B5EF4-FFF2-40B4-BE49-F238E27FC236}">
              <a16:creationId xmlns:a16="http://schemas.microsoft.com/office/drawing/2014/main" id="{5921F435-90FD-43B1-9BC8-DDBE4C16263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22" name="CuadroTexto 4221">
          <a:extLst>
            <a:ext uri="{FF2B5EF4-FFF2-40B4-BE49-F238E27FC236}">
              <a16:creationId xmlns:a16="http://schemas.microsoft.com/office/drawing/2014/main" id="{AAA53BA3-6389-4CCA-863B-B1308C93542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23" name="CuadroTexto 4222">
          <a:extLst>
            <a:ext uri="{FF2B5EF4-FFF2-40B4-BE49-F238E27FC236}">
              <a16:creationId xmlns:a16="http://schemas.microsoft.com/office/drawing/2014/main" id="{B8906B4D-2994-4251-B874-E851321C886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24" name="CuadroTexto 4223">
          <a:extLst>
            <a:ext uri="{FF2B5EF4-FFF2-40B4-BE49-F238E27FC236}">
              <a16:creationId xmlns:a16="http://schemas.microsoft.com/office/drawing/2014/main" id="{F3D1773A-C6CC-4930-A9A2-98234CA1D9A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25" name="CuadroTexto 4224">
          <a:extLst>
            <a:ext uri="{FF2B5EF4-FFF2-40B4-BE49-F238E27FC236}">
              <a16:creationId xmlns:a16="http://schemas.microsoft.com/office/drawing/2014/main" id="{DDF431D2-5A6D-4428-ADA7-28B0E739232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26" name="CuadroTexto 4225">
          <a:extLst>
            <a:ext uri="{FF2B5EF4-FFF2-40B4-BE49-F238E27FC236}">
              <a16:creationId xmlns:a16="http://schemas.microsoft.com/office/drawing/2014/main" id="{5EE9A0AE-99C5-4741-90F6-42E8F791626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27" name="CuadroTexto 4226">
          <a:extLst>
            <a:ext uri="{FF2B5EF4-FFF2-40B4-BE49-F238E27FC236}">
              <a16:creationId xmlns:a16="http://schemas.microsoft.com/office/drawing/2014/main" id="{9D51E8A3-A323-41F3-B675-8D710A20C0B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28" name="CuadroTexto 4227">
          <a:extLst>
            <a:ext uri="{FF2B5EF4-FFF2-40B4-BE49-F238E27FC236}">
              <a16:creationId xmlns:a16="http://schemas.microsoft.com/office/drawing/2014/main" id="{8ED7F2BF-99CC-41E3-9999-C4F37514293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29" name="CuadroTexto 4228">
          <a:extLst>
            <a:ext uri="{FF2B5EF4-FFF2-40B4-BE49-F238E27FC236}">
              <a16:creationId xmlns:a16="http://schemas.microsoft.com/office/drawing/2014/main" id="{A02BE86B-009D-4BB6-8CDE-49A24C9949D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30" name="CuadroTexto 4229">
          <a:extLst>
            <a:ext uri="{FF2B5EF4-FFF2-40B4-BE49-F238E27FC236}">
              <a16:creationId xmlns:a16="http://schemas.microsoft.com/office/drawing/2014/main" id="{5D2354F5-B3FD-418A-BBE1-781BCC7C468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31" name="CuadroTexto 4230">
          <a:extLst>
            <a:ext uri="{FF2B5EF4-FFF2-40B4-BE49-F238E27FC236}">
              <a16:creationId xmlns:a16="http://schemas.microsoft.com/office/drawing/2014/main" id="{2B46CB2B-4811-4209-B3FD-F7752D496AD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32" name="CuadroTexto 4231">
          <a:extLst>
            <a:ext uri="{FF2B5EF4-FFF2-40B4-BE49-F238E27FC236}">
              <a16:creationId xmlns:a16="http://schemas.microsoft.com/office/drawing/2014/main" id="{7A998821-917E-4430-A8AE-E5B16EF38C0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33" name="CuadroTexto 4232">
          <a:extLst>
            <a:ext uri="{FF2B5EF4-FFF2-40B4-BE49-F238E27FC236}">
              <a16:creationId xmlns:a16="http://schemas.microsoft.com/office/drawing/2014/main" id="{05B9A3FA-0755-43FB-B9CD-86D9AD7B8C4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34" name="CuadroTexto 4233">
          <a:extLst>
            <a:ext uri="{FF2B5EF4-FFF2-40B4-BE49-F238E27FC236}">
              <a16:creationId xmlns:a16="http://schemas.microsoft.com/office/drawing/2014/main" id="{A21CE720-CA2E-4318-893D-14B832C7B7C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35" name="CuadroTexto 4234">
          <a:extLst>
            <a:ext uri="{FF2B5EF4-FFF2-40B4-BE49-F238E27FC236}">
              <a16:creationId xmlns:a16="http://schemas.microsoft.com/office/drawing/2014/main" id="{2626BCDE-F482-407F-B000-0E87EAF2F60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36" name="CuadroTexto 4235">
          <a:extLst>
            <a:ext uri="{FF2B5EF4-FFF2-40B4-BE49-F238E27FC236}">
              <a16:creationId xmlns:a16="http://schemas.microsoft.com/office/drawing/2014/main" id="{0A17117C-35EE-4D9A-A6D5-FC4336C5775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37" name="CuadroTexto 4236">
          <a:extLst>
            <a:ext uri="{FF2B5EF4-FFF2-40B4-BE49-F238E27FC236}">
              <a16:creationId xmlns:a16="http://schemas.microsoft.com/office/drawing/2014/main" id="{26B14961-5261-4EF8-A66C-9D3BEE88A43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38" name="CuadroTexto 4237">
          <a:extLst>
            <a:ext uri="{FF2B5EF4-FFF2-40B4-BE49-F238E27FC236}">
              <a16:creationId xmlns:a16="http://schemas.microsoft.com/office/drawing/2014/main" id="{8797B6F6-B483-4A3C-BD67-63D62B3184E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39" name="CuadroTexto 4238">
          <a:extLst>
            <a:ext uri="{FF2B5EF4-FFF2-40B4-BE49-F238E27FC236}">
              <a16:creationId xmlns:a16="http://schemas.microsoft.com/office/drawing/2014/main" id="{3FB458F4-C064-4D81-ACA3-527760DDB0C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40" name="CuadroTexto 4239">
          <a:extLst>
            <a:ext uri="{FF2B5EF4-FFF2-40B4-BE49-F238E27FC236}">
              <a16:creationId xmlns:a16="http://schemas.microsoft.com/office/drawing/2014/main" id="{3A1311B1-C2AF-4F4B-BD73-6DB2CE17536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41" name="CuadroTexto 4240">
          <a:extLst>
            <a:ext uri="{FF2B5EF4-FFF2-40B4-BE49-F238E27FC236}">
              <a16:creationId xmlns:a16="http://schemas.microsoft.com/office/drawing/2014/main" id="{F5194B97-14C1-4CEC-8C81-889EC293095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42" name="CuadroTexto 4241">
          <a:extLst>
            <a:ext uri="{FF2B5EF4-FFF2-40B4-BE49-F238E27FC236}">
              <a16:creationId xmlns:a16="http://schemas.microsoft.com/office/drawing/2014/main" id="{B5856C97-09B0-42FB-9792-644F2379711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43" name="CuadroTexto 4242">
          <a:extLst>
            <a:ext uri="{FF2B5EF4-FFF2-40B4-BE49-F238E27FC236}">
              <a16:creationId xmlns:a16="http://schemas.microsoft.com/office/drawing/2014/main" id="{04D54D01-9DFB-4A7F-B6D6-CEEDFFBDC6E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44" name="CuadroTexto 4243">
          <a:extLst>
            <a:ext uri="{FF2B5EF4-FFF2-40B4-BE49-F238E27FC236}">
              <a16:creationId xmlns:a16="http://schemas.microsoft.com/office/drawing/2014/main" id="{97D2403F-818A-4416-A216-FB5D41C016A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45" name="CuadroTexto 4244">
          <a:extLst>
            <a:ext uri="{FF2B5EF4-FFF2-40B4-BE49-F238E27FC236}">
              <a16:creationId xmlns:a16="http://schemas.microsoft.com/office/drawing/2014/main" id="{F1122D7C-B6FC-4D7F-B34A-02F02121D40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46" name="CuadroTexto 4245">
          <a:extLst>
            <a:ext uri="{FF2B5EF4-FFF2-40B4-BE49-F238E27FC236}">
              <a16:creationId xmlns:a16="http://schemas.microsoft.com/office/drawing/2014/main" id="{06D56FAB-E99D-4881-BF80-F0882703A05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47" name="CuadroTexto 4246">
          <a:extLst>
            <a:ext uri="{FF2B5EF4-FFF2-40B4-BE49-F238E27FC236}">
              <a16:creationId xmlns:a16="http://schemas.microsoft.com/office/drawing/2014/main" id="{3927A64B-3E24-4668-985E-17E80426AD0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48" name="CuadroTexto 4247">
          <a:extLst>
            <a:ext uri="{FF2B5EF4-FFF2-40B4-BE49-F238E27FC236}">
              <a16:creationId xmlns:a16="http://schemas.microsoft.com/office/drawing/2014/main" id="{7B8186EA-85ED-4DC2-AD5F-7874A06FDFE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49" name="CuadroTexto 4248">
          <a:extLst>
            <a:ext uri="{FF2B5EF4-FFF2-40B4-BE49-F238E27FC236}">
              <a16:creationId xmlns:a16="http://schemas.microsoft.com/office/drawing/2014/main" id="{D997BA1D-EC69-4736-B3BE-E26996CB436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50" name="CuadroTexto 4249">
          <a:extLst>
            <a:ext uri="{FF2B5EF4-FFF2-40B4-BE49-F238E27FC236}">
              <a16:creationId xmlns:a16="http://schemas.microsoft.com/office/drawing/2014/main" id="{5C7BCB0D-74D5-49A1-8194-8F68E803FB6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51" name="CuadroTexto 4250">
          <a:extLst>
            <a:ext uri="{FF2B5EF4-FFF2-40B4-BE49-F238E27FC236}">
              <a16:creationId xmlns:a16="http://schemas.microsoft.com/office/drawing/2014/main" id="{E96A1D03-A92A-4BAB-9443-7B1C52417D2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52" name="CuadroTexto 4251">
          <a:extLst>
            <a:ext uri="{FF2B5EF4-FFF2-40B4-BE49-F238E27FC236}">
              <a16:creationId xmlns:a16="http://schemas.microsoft.com/office/drawing/2014/main" id="{CEA9976F-9F34-4017-BFBC-4AA79D58F3A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53" name="CuadroTexto 4252">
          <a:extLst>
            <a:ext uri="{FF2B5EF4-FFF2-40B4-BE49-F238E27FC236}">
              <a16:creationId xmlns:a16="http://schemas.microsoft.com/office/drawing/2014/main" id="{106C9823-EC8B-4D91-AAA9-68640D69F55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54" name="CuadroTexto 4253">
          <a:extLst>
            <a:ext uri="{FF2B5EF4-FFF2-40B4-BE49-F238E27FC236}">
              <a16:creationId xmlns:a16="http://schemas.microsoft.com/office/drawing/2014/main" id="{A7B0828F-0720-46FB-BD29-1AB6AC8D3C5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55" name="CuadroTexto 4254">
          <a:extLst>
            <a:ext uri="{FF2B5EF4-FFF2-40B4-BE49-F238E27FC236}">
              <a16:creationId xmlns:a16="http://schemas.microsoft.com/office/drawing/2014/main" id="{AF8B4AAA-5F52-4CD6-AD31-79996B0B784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56" name="CuadroTexto 4255">
          <a:extLst>
            <a:ext uri="{FF2B5EF4-FFF2-40B4-BE49-F238E27FC236}">
              <a16:creationId xmlns:a16="http://schemas.microsoft.com/office/drawing/2014/main" id="{E54443CC-78E9-40D7-8AF2-1742B3882D5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57" name="CuadroTexto 4256">
          <a:extLst>
            <a:ext uri="{FF2B5EF4-FFF2-40B4-BE49-F238E27FC236}">
              <a16:creationId xmlns:a16="http://schemas.microsoft.com/office/drawing/2014/main" id="{83033D0A-8267-4F51-9D52-47BCE462225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58" name="CuadroTexto 4257">
          <a:extLst>
            <a:ext uri="{FF2B5EF4-FFF2-40B4-BE49-F238E27FC236}">
              <a16:creationId xmlns:a16="http://schemas.microsoft.com/office/drawing/2014/main" id="{498D6F43-C012-4231-A2F1-0B3F8664869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59" name="CuadroTexto 4258">
          <a:extLst>
            <a:ext uri="{FF2B5EF4-FFF2-40B4-BE49-F238E27FC236}">
              <a16:creationId xmlns:a16="http://schemas.microsoft.com/office/drawing/2014/main" id="{3FD31612-9966-473C-8F6B-C67DBDFEFE8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60" name="CuadroTexto 4259">
          <a:extLst>
            <a:ext uri="{FF2B5EF4-FFF2-40B4-BE49-F238E27FC236}">
              <a16:creationId xmlns:a16="http://schemas.microsoft.com/office/drawing/2014/main" id="{451EAAB8-92A5-4C5F-A2EA-C553E0AF8D6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61" name="CuadroTexto 4260">
          <a:extLst>
            <a:ext uri="{FF2B5EF4-FFF2-40B4-BE49-F238E27FC236}">
              <a16:creationId xmlns:a16="http://schemas.microsoft.com/office/drawing/2014/main" id="{B8977AF3-9F65-4E43-BEFF-2D0F964F7EE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62" name="CuadroTexto 4261">
          <a:extLst>
            <a:ext uri="{FF2B5EF4-FFF2-40B4-BE49-F238E27FC236}">
              <a16:creationId xmlns:a16="http://schemas.microsoft.com/office/drawing/2014/main" id="{10EB41EE-C910-4D55-81C0-2C9EF693308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63" name="CuadroTexto 4262">
          <a:extLst>
            <a:ext uri="{FF2B5EF4-FFF2-40B4-BE49-F238E27FC236}">
              <a16:creationId xmlns:a16="http://schemas.microsoft.com/office/drawing/2014/main" id="{551A3776-4C75-4B41-896A-1D196E687CA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64" name="CuadroTexto 4263">
          <a:extLst>
            <a:ext uri="{FF2B5EF4-FFF2-40B4-BE49-F238E27FC236}">
              <a16:creationId xmlns:a16="http://schemas.microsoft.com/office/drawing/2014/main" id="{76F9C79A-DA7C-4474-93FC-08C1803099A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65" name="CuadroTexto 4264">
          <a:extLst>
            <a:ext uri="{FF2B5EF4-FFF2-40B4-BE49-F238E27FC236}">
              <a16:creationId xmlns:a16="http://schemas.microsoft.com/office/drawing/2014/main" id="{69C800BF-3DF7-4B89-A8C1-E4B32BB90A4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66" name="CuadroTexto 4265">
          <a:extLst>
            <a:ext uri="{FF2B5EF4-FFF2-40B4-BE49-F238E27FC236}">
              <a16:creationId xmlns:a16="http://schemas.microsoft.com/office/drawing/2014/main" id="{147E634A-CDA3-4C96-A463-457AC00E374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67" name="CuadroTexto 4266">
          <a:extLst>
            <a:ext uri="{FF2B5EF4-FFF2-40B4-BE49-F238E27FC236}">
              <a16:creationId xmlns:a16="http://schemas.microsoft.com/office/drawing/2014/main" id="{73D66E24-1B01-4F4F-8413-B3208517A63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68" name="CuadroTexto 4267">
          <a:extLst>
            <a:ext uri="{FF2B5EF4-FFF2-40B4-BE49-F238E27FC236}">
              <a16:creationId xmlns:a16="http://schemas.microsoft.com/office/drawing/2014/main" id="{11FA22CE-C7D1-4786-95B6-D5392AC8A9C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69" name="CuadroTexto 4268">
          <a:extLst>
            <a:ext uri="{FF2B5EF4-FFF2-40B4-BE49-F238E27FC236}">
              <a16:creationId xmlns:a16="http://schemas.microsoft.com/office/drawing/2014/main" id="{11EA91FE-AFD5-43CF-BC19-E9EBEF509DC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70" name="CuadroTexto 4269">
          <a:extLst>
            <a:ext uri="{FF2B5EF4-FFF2-40B4-BE49-F238E27FC236}">
              <a16:creationId xmlns:a16="http://schemas.microsoft.com/office/drawing/2014/main" id="{CC83FAF2-7CB2-465C-8CD4-EDC8D709E24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71" name="CuadroTexto 4270">
          <a:extLst>
            <a:ext uri="{FF2B5EF4-FFF2-40B4-BE49-F238E27FC236}">
              <a16:creationId xmlns:a16="http://schemas.microsoft.com/office/drawing/2014/main" id="{05F0848E-7BE9-48BC-8C91-4F917386499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72" name="CuadroTexto 4271">
          <a:extLst>
            <a:ext uri="{FF2B5EF4-FFF2-40B4-BE49-F238E27FC236}">
              <a16:creationId xmlns:a16="http://schemas.microsoft.com/office/drawing/2014/main" id="{41DE87F3-D713-4CDA-A54B-D1902E39446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73" name="CuadroTexto 4272">
          <a:extLst>
            <a:ext uri="{FF2B5EF4-FFF2-40B4-BE49-F238E27FC236}">
              <a16:creationId xmlns:a16="http://schemas.microsoft.com/office/drawing/2014/main" id="{DE2B76A6-13C6-4D46-90EC-4CD3B19B21D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74" name="CuadroTexto 4273">
          <a:extLst>
            <a:ext uri="{FF2B5EF4-FFF2-40B4-BE49-F238E27FC236}">
              <a16:creationId xmlns:a16="http://schemas.microsoft.com/office/drawing/2014/main" id="{48259BA5-5A49-41B6-84A2-F140D52C123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75" name="CuadroTexto 4274">
          <a:extLst>
            <a:ext uri="{FF2B5EF4-FFF2-40B4-BE49-F238E27FC236}">
              <a16:creationId xmlns:a16="http://schemas.microsoft.com/office/drawing/2014/main" id="{67CF28EC-10FD-4442-ADA3-FDDA1EE1734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76" name="CuadroTexto 4275">
          <a:extLst>
            <a:ext uri="{FF2B5EF4-FFF2-40B4-BE49-F238E27FC236}">
              <a16:creationId xmlns:a16="http://schemas.microsoft.com/office/drawing/2014/main" id="{62D98881-C2ED-429D-9105-CE285B1D697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77" name="CuadroTexto 4276">
          <a:extLst>
            <a:ext uri="{FF2B5EF4-FFF2-40B4-BE49-F238E27FC236}">
              <a16:creationId xmlns:a16="http://schemas.microsoft.com/office/drawing/2014/main" id="{E49DBBC5-F487-4F9E-8C19-F1A72E16F31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78" name="CuadroTexto 4277">
          <a:extLst>
            <a:ext uri="{FF2B5EF4-FFF2-40B4-BE49-F238E27FC236}">
              <a16:creationId xmlns:a16="http://schemas.microsoft.com/office/drawing/2014/main" id="{AB716AB5-B508-4BB9-BB0E-992BB1881D7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79" name="CuadroTexto 4278">
          <a:extLst>
            <a:ext uri="{FF2B5EF4-FFF2-40B4-BE49-F238E27FC236}">
              <a16:creationId xmlns:a16="http://schemas.microsoft.com/office/drawing/2014/main" id="{877E7B53-CF75-40B7-8550-D6079CFD16C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80" name="CuadroTexto 4279">
          <a:extLst>
            <a:ext uri="{FF2B5EF4-FFF2-40B4-BE49-F238E27FC236}">
              <a16:creationId xmlns:a16="http://schemas.microsoft.com/office/drawing/2014/main" id="{D9B965E1-D2C1-4ECE-B8AE-7043F2C425D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81" name="CuadroTexto 4280">
          <a:extLst>
            <a:ext uri="{FF2B5EF4-FFF2-40B4-BE49-F238E27FC236}">
              <a16:creationId xmlns:a16="http://schemas.microsoft.com/office/drawing/2014/main" id="{00681C8C-FF33-45DD-8023-94AEC5A51B4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82" name="CuadroTexto 4281">
          <a:extLst>
            <a:ext uri="{FF2B5EF4-FFF2-40B4-BE49-F238E27FC236}">
              <a16:creationId xmlns:a16="http://schemas.microsoft.com/office/drawing/2014/main" id="{A015E00B-F06C-4C50-94EC-1DBB65AFD17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83" name="CuadroTexto 4282">
          <a:extLst>
            <a:ext uri="{FF2B5EF4-FFF2-40B4-BE49-F238E27FC236}">
              <a16:creationId xmlns:a16="http://schemas.microsoft.com/office/drawing/2014/main" id="{328047A7-E6DA-40A2-9B15-27A21183A8A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84" name="CuadroTexto 4283">
          <a:extLst>
            <a:ext uri="{FF2B5EF4-FFF2-40B4-BE49-F238E27FC236}">
              <a16:creationId xmlns:a16="http://schemas.microsoft.com/office/drawing/2014/main" id="{1AB4E13C-27E0-4E2E-AD98-D60D168FDF4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85" name="CuadroTexto 4284">
          <a:extLst>
            <a:ext uri="{FF2B5EF4-FFF2-40B4-BE49-F238E27FC236}">
              <a16:creationId xmlns:a16="http://schemas.microsoft.com/office/drawing/2014/main" id="{108960A1-DFF9-4121-9773-967C884D6E4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86" name="CuadroTexto 4285">
          <a:extLst>
            <a:ext uri="{FF2B5EF4-FFF2-40B4-BE49-F238E27FC236}">
              <a16:creationId xmlns:a16="http://schemas.microsoft.com/office/drawing/2014/main" id="{27BE409F-D6E9-44EC-A19C-62DD76882E1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87" name="CuadroTexto 4286">
          <a:extLst>
            <a:ext uri="{FF2B5EF4-FFF2-40B4-BE49-F238E27FC236}">
              <a16:creationId xmlns:a16="http://schemas.microsoft.com/office/drawing/2014/main" id="{DF9F50EE-E145-49E3-8508-4146430524A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88" name="CuadroTexto 4287">
          <a:extLst>
            <a:ext uri="{FF2B5EF4-FFF2-40B4-BE49-F238E27FC236}">
              <a16:creationId xmlns:a16="http://schemas.microsoft.com/office/drawing/2014/main" id="{75731E8B-ABC9-4F3E-80D8-01217067726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89" name="CuadroTexto 4288">
          <a:extLst>
            <a:ext uri="{FF2B5EF4-FFF2-40B4-BE49-F238E27FC236}">
              <a16:creationId xmlns:a16="http://schemas.microsoft.com/office/drawing/2014/main" id="{FA4557F8-60DB-4A19-A63D-CA6D40333D2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90" name="CuadroTexto 4289">
          <a:extLst>
            <a:ext uri="{FF2B5EF4-FFF2-40B4-BE49-F238E27FC236}">
              <a16:creationId xmlns:a16="http://schemas.microsoft.com/office/drawing/2014/main" id="{32EF4565-AD7A-4DD5-BF3F-215238FB92D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91" name="CuadroTexto 4290">
          <a:extLst>
            <a:ext uri="{FF2B5EF4-FFF2-40B4-BE49-F238E27FC236}">
              <a16:creationId xmlns:a16="http://schemas.microsoft.com/office/drawing/2014/main" id="{8F4C50A4-449F-41A0-BBEC-5ADF2108618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92" name="CuadroTexto 4291">
          <a:extLst>
            <a:ext uri="{FF2B5EF4-FFF2-40B4-BE49-F238E27FC236}">
              <a16:creationId xmlns:a16="http://schemas.microsoft.com/office/drawing/2014/main" id="{96657B3E-7F7D-42EB-8B47-5E1B4F4F38F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93" name="CuadroTexto 4292">
          <a:extLst>
            <a:ext uri="{FF2B5EF4-FFF2-40B4-BE49-F238E27FC236}">
              <a16:creationId xmlns:a16="http://schemas.microsoft.com/office/drawing/2014/main" id="{7A33D869-19AF-4B8B-8BC5-78AF988ED29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94" name="CuadroTexto 4293">
          <a:extLst>
            <a:ext uri="{FF2B5EF4-FFF2-40B4-BE49-F238E27FC236}">
              <a16:creationId xmlns:a16="http://schemas.microsoft.com/office/drawing/2014/main" id="{50F7ABC8-9C93-4E3E-A42D-8DC7D70E954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95" name="CuadroTexto 4294">
          <a:extLst>
            <a:ext uri="{FF2B5EF4-FFF2-40B4-BE49-F238E27FC236}">
              <a16:creationId xmlns:a16="http://schemas.microsoft.com/office/drawing/2014/main" id="{5EBFBDC5-0082-4F3B-A567-988F9627628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296" name="CuadroTexto 4295">
          <a:extLst>
            <a:ext uri="{FF2B5EF4-FFF2-40B4-BE49-F238E27FC236}">
              <a16:creationId xmlns:a16="http://schemas.microsoft.com/office/drawing/2014/main" id="{3DC98266-92AC-4FE4-9718-B3AA327B3D7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97" name="CuadroTexto 4296">
          <a:extLst>
            <a:ext uri="{FF2B5EF4-FFF2-40B4-BE49-F238E27FC236}">
              <a16:creationId xmlns:a16="http://schemas.microsoft.com/office/drawing/2014/main" id="{8AABC1E1-EE90-418B-BEE6-C084C2C39D7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98" name="CuadroTexto 4297">
          <a:extLst>
            <a:ext uri="{FF2B5EF4-FFF2-40B4-BE49-F238E27FC236}">
              <a16:creationId xmlns:a16="http://schemas.microsoft.com/office/drawing/2014/main" id="{EEECAC75-DCCC-459F-8B9A-3BEAB8F712A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299" name="CuadroTexto 4298">
          <a:extLst>
            <a:ext uri="{FF2B5EF4-FFF2-40B4-BE49-F238E27FC236}">
              <a16:creationId xmlns:a16="http://schemas.microsoft.com/office/drawing/2014/main" id="{72650896-E642-4F9A-A1A2-045573506D1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00" name="CuadroTexto 4299">
          <a:extLst>
            <a:ext uri="{FF2B5EF4-FFF2-40B4-BE49-F238E27FC236}">
              <a16:creationId xmlns:a16="http://schemas.microsoft.com/office/drawing/2014/main" id="{5622D501-371D-4902-A91E-41071F307EA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01" name="CuadroTexto 4300">
          <a:extLst>
            <a:ext uri="{FF2B5EF4-FFF2-40B4-BE49-F238E27FC236}">
              <a16:creationId xmlns:a16="http://schemas.microsoft.com/office/drawing/2014/main" id="{17695450-7FFC-4A7A-834E-438385DBA31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02" name="CuadroTexto 4301">
          <a:extLst>
            <a:ext uri="{FF2B5EF4-FFF2-40B4-BE49-F238E27FC236}">
              <a16:creationId xmlns:a16="http://schemas.microsoft.com/office/drawing/2014/main" id="{C73686A3-C9A1-48E3-B185-F817933F98E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03" name="CuadroTexto 4302">
          <a:extLst>
            <a:ext uri="{FF2B5EF4-FFF2-40B4-BE49-F238E27FC236}">
              <a16:creationId xmlns:a16="http://schemas.microsoft.com/office/drawing/2014/main" id="{2E809A16-46E6-4FB8-AF1C-67E8874073C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04" name="CuadroTexto 4303">
          <a:extLst>
            <a:ext uri="{FF2B5EF4-FFF2-40B4-BE49-F238E27FC236}">
              <a16:creationId xmlns:a16="http://schemas.microsoft.com/office/drawing/2014/main" id="{3316BBE5-CE34-4DE8-AC9D-B00A3B23250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05" name="CuadroTexto 4304">
          <a:extLst>
            <a:ext uri="{FF2B5EF4-FFF2-40B4-BE49-F238E27FC236}">
              <a16:creationId xmlns:a16="http://schemas.microsoft.com/office/drawing/2014/main" id="{06E34B17-72A1-45F8-97F5-DD7B2E78B03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06" name="CuadroTexto 4305">
          <a:extLst>
            <a:ext uri="{FF2B5EF4-FFF2-40B4-BE49-F238E27FC236}">
              <a16:creationId xmlns:a16="http://schemas.microsoft.com/office/drawing/2014/main" id="{C714B31B-BDA5-406E-8D00-2B752D9DAE6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07" name="CuadroTexto 4306">
          <a:extLst>
            <a:ext uri="{FF2B5EF4-FFF2-40B4-BE49-F238E27FC236}">
              <a16:creationId xmlns:a16="http://schemas.microsoft.com/office/drawing/2014/main" id="{7931C2DE-432B-4985-A109-76FD18E0EED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08" name="CuadroTexto 4307">
          <a:extLst>
            <a:ext uri="{FF2B5EF4-FFF2-40B4-BE49-F238E27FC236}">
              <a16:creationId xmlns:a16="http://schemas.microsoft.com/office/drawing/2014/main" id="{64283FD6-DED2-4F80-BC8A-56709619781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09" name="CuadroTexto 4308">
          <a:extLst>
            <a:ext uri="{FF2B5EF4-FFF2-40B4-BE49-F238E27FC236}">
              <a16:creationId xmlns:a16="http://schemas.microsoft.com/office/drawing/2014/main" id="{FDA7F873-8D94-4982-8F47-B755B863F06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10" name="CuadroTexto 4309">
          <a:extLst>
            <a:ext uri="{FF2B5EF4-FFF2-40B4-BE49-F238E27FC236}">
              <a16:creationId xmlns:a16="http://schemas.microsoft.com/office/drawing/2014/main" id="{17FE7DD3-3250-49E7-ACBB-CA9A7BE1C85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11" name="CuadroTexto 4310">
          <a:extLst>
            <a:ext uri="{FF2B5EF4-FFF2-40B4-BE49-F238E27FC236}">
              <a16:creationId xmlns:a16="http://schemas.microsoft.com/office/drawing/2014/main" id="{95865A71-9990-45C1-8C40-5832EBDE36B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12" name="CuadroTexto 4311">
          <a:extLst>
            <a:ext uri="{FF2B5EF4-FFF2-40B4-BE49-F238E27FC236}">
              <a16:creationId xmlns:a16="http://schemas.microsoft.com/office/drawing/2014/main" id="{3BC01D0F-D945-4D49-B44F-C90F77D50EF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13" name="CuadroTexto 4312">
          <a:extLst>
            <a:ext uri="{FF2B5EF4-FFF2-40B4-BE49-F238E27FC236}">
              <a16:creationId xmlns:a16="http://schemas.microsoft.com/office/drawing/2014/main" id="{9563D69A-A5DD-48FB-92DF-1DD6C5373E6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14" name="CuadroTexto 4313">
          <a:extLst>
            <a:ext uri="{FF2B5EF4-FFF2-40B4-BE49-F238E27FC236}">
              <a16:creationId xmlns:a16="http://schemas.microsoft.com/office/drawing/2014/main" id="{2AE191E2-4D37-41FB-AC27-5ADD6A37F7F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15" name="CuadroTexto 4314">
          <a:extLst>
            <a:ext uri="{FF2B5EF4-FFF2-40B4-BE49-F238E27FC236}">
              <a16:creationId xmlns:a16="http://schemas.microsoft.com/office/drawing/2014/main" id="{AB93D106-28CD-4A02-8E56-552B294CD43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16" name="CuadroTexto 4315">
          <a:extLst>
            <a:ext uri="{FF2B5EF4-FFF2-40B4-BE49-F238E27FC236}">
              <a16:creationId xmlns:a16="http://schemas.microsoft.com/office/drawing/2014/main" id="{1C1D1B0C-DDE0-40F0-8E4F-28B4407ABE4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17" name="CuadroTexto 4316">
          <a:extLst>
            <a:ext uri="{FF2B5EF4-FFF2-40B4-BE49-F238E27FC236}">
              <a16:creationId xmlns:a16="http://schemas.microsoft.com/office/drawing/2014/main" id="{D6A66EC3-4C26-47A3-8B16-AEE1781FF19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18" name="CuadroTexto 4317">
          <a:extLst>
            <a:ext uri="{FF2B5EF4-FFF2-40B4-BE49-F238E27FC236}">
              <a16:creationId xmlns:a16="http://schemas.microsoft.com/office/drawing/2014/main" id="{AA53B482-D798-47E5-8777-861AE0AB544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19" name="CuadroTexto 4318">
          <a:extLst>
            <a:ext uri="{FF2B5EF4-FFF2-40B4-BE49-F238E27FC236}">
              <a16:creationId xmlns:a16="http://schemas.microsoft.com/office/drawing/2014/main" id="{D7A2DBDE-9C24-4C27-9CBA-BF00682FAD0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20" name="CuadroTexto 4319">
          <a:extLst>
            <a:ext uri="{FF2B5EF4-FFF2-40B4-BE49-F238E27FC236}">
              <a16:creationId xmlns:a16="http://schemas.microsoft.com/office/drawing/2014/main" id="{6030B563-F251-4B29-8AF6-772087357D1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21" name="CuadroTexto 4320">
          <a:extLst>
            <a:ext uri="{FF2B5EF4-FFF2-40B4-BE49-F238E27FC236}">
              <a16:creationId xmlns:a16="http://schemas.microsoft.com/office/drawing/2014/main" id="{C1D30CB3-81FF-439E-8C1E-4CDD9645096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22" name="CuadroTexto 4321">
          <a:extLst>
            <a:ext uri="{FF2B5EF4-FFF2-40B4-BE49-F238E27FC236}">
              <a16:creationId xmlns:a16="http://schemas.microsoft.com/office/drawing/2014/main" id="{46C9F574-F6B4-4F29-BFE3-91333982D0C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23" name="CuadroTexto 4322">
          <a:extLst>
            <a:ext uri="{FF2B5EF4-FFF2-40B4-BE49-F238E27FC236}">
              <a16:creationId xmlns:a16="http://schemas.microsoft.com/office/drawing/2014/main" id="{B6A0953F-5CC9-4527-B65D-D63BC1B1D8E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24" name="CuadroTexto 4323">
          <a:extLst>
            <a:ext uri="{FF2B5EF4-FFF2-40B4-BE49-F238E27FC236}">
              <a16:creationId xmlns:a16="http://schemas.microsoft.com/office/drawing/2014/main" id="{7E4B312F-C8A0-4A9E-BE49-B8BDE0F121D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25" name="CuadroTexto 4324">
          <a:extLst>
            <a:ext uri="{FF2B5EF4-FFF2-40B4-BE49-F238E27FC236}">
              <a16:creationId xmlns:a16="http://schemas.microsoft.com/office/drawing/2014/main" id="{5D3582BC-B560-4110-B440-E9671CF717E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26" name="CuadroTexto 4325">
          <a:extLst>
            <a:ext uri="{FF2B5EF4-FFF2-40B4-BE49-F238E27FC236}">
              <a16:creationId xmlns:a16="http://schemas.microsoft.com/office/drawing/2014/main" id="{7CE44686-B17F-4147-8C4F-5325CEAD3A3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27" name="CuadroTexto 4326">
          <a:extLst>
            <a:ext uri="{FF2B5EF4-FFF2-40B4-BE49-F238E27FC236}">
              <a16:creationId xmlns:a16="http://schemas.microsoft.com/office/drawing/2014/main" id="{92920400-A899-4022-8A06-0EB1356D5D0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28" name="CuadroTexto 4327">
          <a:extLst>
            <a:ext uri="{FF2B5EF4-FFF2-40B4-BE49-F238E27FC236}">
              <a16:creationId xmlns:a16="http://schemas.microsoft.com/office/drawing/2014/main" id="{BFC8C7A9-7C58-4567-AD96-097D2028879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29" name="CuadroTexto 4328">
          <a:extLst>
            <a:ext uri="{FF2B5EF4-FFF2-40B4-BE49-F238E27FC236}">
              <a16:creationId xmlns:a16="http://schemas.microsoft.com/office/drawing/2014/main" id="{4AED2876-7548-4F67-8E3F-CF7DC3781A6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30" name="CuadroTexto 4329">
          <a:extLst>
            <a:ext uri="{FF2B5EF4-FFF2-40B4-BE49-F238E27FC236}">
              <a16:creationId xmlns:a16="http://schemas.microsoft.com/office/drawing/2014/main" id="{6FC507B7-DA8E-4506-8C9E-AABDC1E821B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31" name="CuadroTexto 4330">
          <a:extLst>
            <a:ext uri="{FF2B5EF4-FFF2-40B4-BE49-F238E27FC236}">
              <a16:creationId xmlns:a16="http://schemas.microsoft.com/office/drawing/2014/main" id="{AD804EE8-8D18-4FF3-85A4-FCC6B532581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32" name="CuadroTexto 4331">
          <a:extLst>
            <a:ext uri="{FF2B5EF4-FFF2-40B4-BE49-F238E27FC236}">
              <a16:creationId xmlns:a16="http://schemas.microsoft.com/office/drawing/2014/main" id="{444B64B8-0DA7-4C18-8B38-80BC480CFD4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33" name="CuadroTexto 4332">
          <a:extLst>
            <a:ext uri="{FF2B5EF4-FFF2-40B4-BE49-F238E27FC236}">
              <a16:creationId xmlns:a16="http://schemas.microsoft.com/office/drawing/2014/main" id="{BE1DB491-1FC8-48F9-AAC6-6B8F09BAE96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34" name="CuadroTexto 4333">
          <a:extLst>
            <a:ext uri="{FF2B5EF4-FFF2-40B4-BE49-F238E27FC236}">
              <a16:creationId xmlns:a16="http://schemas.microsoft.com/office/drawing/2014/main" id="{02604DA8-4B45-4B63-AEAD-5CFAAB2BC67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35" name="CuadroTexto 4334">
          <a:extLst>
            <a:ext uri="{FF2B5EF4-FFF2-40B4-BE49-F238E27FC236}">
              <a16:creationId xmlns:a16="http://schemas.microsoft.com/office/drawing/2014/main" id="{B80CCAE8-F21E-4D83-A6E8-E3FBAD4B22E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36" name="CuadroTexto 4335">
          <a:extLst>
            <a:ext uri="{FF2B5EF4-FFF2-40B4-BE49-F238E27FC236}">
              <a16:creationId xmlns:a16="http://schemas.microsoft.com/office/drawing/2014/main" id="{B673590A-4129-4D6D-B330-7C96D50A7AE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37" name="CuadroTexto 4336">
          <a:extLst>
            <a:ext uri="{FF2B5EF4-FFF2-40B4-BE49-F238E27FC236}">
              <a16:creationId xmlns:a16="http://schemas.microsoft.com/office/drawing/2014/main" id="{3098CDDE-956C-48F4-96B3-2F49A45E436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38" name="CuadroTexto 4337">
          <a:extLst>
            <a:ext uri="{FF2B5EF4-FFF2-40B4-BE49-F238E27FC236}">
              <a16:creationId xmlns:a16="http://schemas.microsoft.com/office/drawing/2014/main" id="{48B013D0-26B5-437D-B59A-50C5254D45E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39" name="CuadroTexto 4338">
          <a:extLst>
            <a:ext uri="{FF2B5EF4-FFF2-40B4-BE49-F238E27FC236}">
              <a16:creationId xmlns:a16="http://schemas.microsoft.com/office/drawing/2014/main" id="{6DEA7C13-0E71-4813-8238-5774A100C25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40" name="CuadroTexto 4339">
          <a:extLst>
            <a:ext uri="{FF2B5EF4-FFF2-40B4-BE49-F238E27FC236}">
              <a16:creationId xmlns:a16="http://schemas.microsoft.com/office/drawing/2014/main" id="{E37157BC-3F69-4A4E-945D-AB1A2D73A7F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41" name="CuadroTexto 4340">
          <a:extLst>
            <a:ext uri="{FF2B5EF4-FFF2-40B4-BE49-F238E27FC236}">
              <a16:creationId xmlns:a16="http://schemas.microsoft.com/office/drawing/2014/main" id="{94BD3C94-6E5E-4E0B-AED0-587AC0E8F80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42" name="CuadroTexto 4341">
          <a:extLst>
            <a:ext uri="{FF2B5EF4-FFF2-40B4-BE49-F238E27FC236}">
              <a16:creationId xmlns:a16="http://schemas.microsoft.com/office/drawing/2014/main" id="{2181072B-E949-4A15-92F1-0A3D8F39B75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43" name="CuadroTexto 4342">
          <a:extLst>
            <a:ext uri="{FF2B5EF4-FFF2-40B4-BE49-F238E27FC236}">
              <a16:creationId xmlns:a16="http://schemas.microsoft.com/office/drawing/2014/main" id="{5C4C3176-BF8E-4705-967B-105E242AB1A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44" name="CuadroTexto 4343">
          <a:extLst>
            <a:ext uri="{FF2B5EF4-FFF2-40B4-BE49-F238E27FC236}">
              <a16:creationId xmlns:a16="http://schemas.microsoft.com/office/drawing/2014/main" id="{13968DF1-1491-4828-B1C9-E0E7B0214C0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45" name="CuadroTexto 4344">
          <a:extLst>
            <a:ext uri="{FF2B5EF4-FFF2-40B4-BE49-F238E27FC236}">
              <a16:creationId xmlns:a16="http://schemas.microsoft.com/office/drawing/2014/main" id="{984C6913-563B-45DC-978D-19339581390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46" name="CuadroTexto 4345">
          <a:extLst>
            <a:ext uri="{FF2B5EF4-FFF2-40B4-BE49-F238E27FC236}">
              <a16:creationId xmlns:a16="http://schemas.microsoft.com/office/drawing/2014/main" id="{1D488214-DC2D-4962-BE15-33B296892BC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47" name="CuadroTexto 4346">
          <a:extLst>
            <a:ext uri="{FF2B5EF4-FFF2-40B4-BE49-F238E27FC236}">
              <a16:creationId xmlns:a16="http://schemas.microsoft.com/office/drawing/2014/main" id="{DEA608BD-20D9-4F20-933F-893C6F877A8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48" name="CuadroTexto 4347">
          <a:extLst>
            <a:ext uri="{FF2B5EF4-FFF2-40B4-BE49-F238E27FC236}">
              <a16:creationId xmlns:a16="http://schemas.microsoft.com/office/drawing/2014/main" id="{6471D57C-EBF5-4DFB-8C63-AF73A297611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49" name="CuadroTexto 4348">
          <a:extLst>
            <a:ext uri="{FF2B5EF4-FFF2-40B4-BE49-F238E27FC236}">
              <a16:creationId xmlns:a16="http://schemas.microsoft.com/office/drawing/2014/main" id="{3C201EC6-48BC-4230-8233-894563200A4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50" name="CuadroTexto 4349">
          <a:extLst>
            <a:ext uri="{FF2B5EF4-FFF2-40B4-BE49-F238E27FC236}">
              <a16:creationId xmlns:a16="http://schemas.microsoft.com/office/drawing/2014/main" id="{D3D8FDCA-EB72-4F7A-B2C9-CF9D335A1A5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51" name="CuadroTexto 4350">
          <a:extLst>
            <a:ext uri="{FF2B5EF4-FFF2-40B4-BE49-F238E27FC236}">
              <a16:creationId xmlns:a16="http://schemas.microsoft.com/office/drawing/2014/main" id="{EE50B65C-7349-461A-AFD8-7BFDCAEC756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52" name="CuadroTexto 4351">
          <a:extLst>
            <a:ext uri="{FF2B5EF4-FFF2-40B4-BE49-F238E27FC236}">
              <a16:creationId xmlns:a16="http://schemas.microsoft.com/office/drawing/2014/main" id="{90078A4B-3A2B-4748-8D6C-AEA95F4F277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53" name="CuadroTexto 4352">
          <a:extLst>
            <a:ext uri="{FF2B5EF4-FFF2-40B4-BE49-F238E27FC236}">
              <a16:creationId xmlns:a16="http://schemas.microsoft.com/office/drawing/2014/main" id="{AD1268A3-F72F-4C36-B540-D1AE5E7598F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54" name="CuadroTexto 4353">
          <a:extLst>
            <a:ext uri="{FF2B5EF4-FFF2-40B4-BE49-F238E27FC236}">
              <a16:creationId xmlns:a16="http://schemas.microsoft.com/office/drawing/2014/main" id="{89B418EC-2E7C-4445-8DB6-C5385E0CBDA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55" name="CuadroTexto 4354">
          <a:extLst>
            <a:ext uri="{FF2B5EF4-FFF2-40B4-BE49-F238E27FC236}">
              <a16:creationId xmlns:a16="http://schemas.microsoft.com/office/drawing/2014/main" id="{5003CA5B-23E6-488D-BC2D-CDB586F61BE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56" name="CuadroTexto 4355">
          <a:extLst>
            <a:ext uri="{FF2B5EF4-FFF2-40B4-BE49-F238E27FC236}">
              <a16:creationId xmlns:a16="http://schemas.microsoft.com/office/drawing/2014/main" id="{FA7329F3-CBAC-4C31-8032-397E817F5E4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57" name="CuadroTexto 4356">
          <a:extLst>
            <a:ext uri="{FF2B5EF4-FFF2-40B4-BE49-F238E27FC236}">
              <a16:creationId xmlns:a16="http://schemas.microsoft.com/office/drawing/2014/main" id="{165CE405-4DC5-4345-BA9C-972CC5C55E2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58" name="CuadroTexto 4357">
          <a:extLst>
            <a:ext uri="{FF2B5EF4-FFF2-40B4-BE49-F238E27FC236}">
              <a16:creationId xmlns:a16="http://schemas.microsoft.com/office/drawing/2014/main" id="{A5A86A0F-0E41-4CB9-9D59-30305259EA9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59" name="CuadroTexto 4358">
          <a:extLst>
            <a:ext uri="{FF2B5EF4-FFF2-40B4-BE49-F238E27FC236}">
              <a16:creationId xmlns:a16="http://schemas.microsoft.com/office/drawing/2014/main" id="{833BABE9-C47A-4E78-9C7E-1E23982D9C5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60" name="CuadroTexto 4359">
          <a:extLst>
            <a:ext uri="{FF2B5EF4-FFF2-40B4-BE49-F238E27FC236}">
              <a16:creationId xmlns:a16="http://schemas.microsoft.com/office/drawing/2014/main" id="{3FB5E7A3-6C7F-439A-ABA3-72743FD13C2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61" name="CuadroTexto 4360">
          <a:extLst>
            <a:ext uri="{FF2B5EF4-FFF2-40B4-BE49-F238E27FC236}">
              <a16:creationId xmlns:a16="http://schemas.microsoft.com/office/drawing/2014/main" id="{1E3DFFED-36CC-45F4-A6C1-C5923EA2576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62" name="CuadroTexto 4361">
          <a:extLst>
            <a:ext uri="{FF2B5EF4-FFF2-40B4-BE49-F238E27FC236}">
              <a16:creationId xmlns:a16="http://schemas.microsoft.com/office/drawing/2014/main" id="{19439BB1-9946-4C31-861B-A1C85768865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63" name="CuadroTexto 4362">
          <a:extLst>
            <a:ext uri="{FF2B5EF4-FFF2-40B4-BE49-F238E27FC236}">
              <a16:creationId xmlns:a16="http://schemas.microsoft.com/office/drawing/2014/main" id="{E8F2FD78-A79C-4F1B-877F-A429284780E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64" name="CuadroTexto 4363">
          <a:extLst>
            <a:ext uri="{FF2B5EF4-FFF2-40B4-BE49-F238E27FC236}">
              <a16:creationId xmlns:a16="http://schemas.microsoft.com/office/drawing/2014/main" id="{D2827486-4187-46BD-AD45-D54F84AD0C1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65" name="CuadroTexto 4364">
          <a:extLst>
            <a:ext uri="{FF2B5EF4-FFF2-40B4-BE49-F238E27FC236}">
              <a16:creationId xmlns:a16="http://schemas.microsoft.com/office/drawing/2014/main" id="{C9AF4795-680B-413C-96BB-6268B809CC5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66" name="CuadroTexto 4365">
          <a:extLst>
            <a:ext uri="{FF2B5EF4-FFF2-40B4-BE49-F238E27FC236}">
              <a16:creationId xmlns:a16="http://schemas.microsoft.com/office/drawing/2014/main" id="{24B2711D-F819-41DD-8566-07786F22B24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67" name="CuadroTexto 4366">
          <a:extLst>
            <a:ext uri="{FF2B5EF4-FFF2-40B4-BE49-F238E27FC236}">
              <a16:creationId xmlns:a16="http://schemas.microsoft.com/office/drawing/2014/main" id="{0B377BDC-F29F-4187-86C4-53DFF489D80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68" name="CuadroTexto 4367">
          <a:extLst>
            <a:ext uri="{FF2B5EF4-FFF2-40B4-BE49-F238E27FC236}">
              <a16:creationId xmlns:a16="http://schemas.microsoft.com/office/drawing/2014/main" id="{C34F0960-A1F3-4BB0-B461-5DCB8F95F4E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69" name="CuadroTexto 4368">
          <a:extLst>
            <a:ext uri="{FF2B5EF4-FFF2-40B4-BE49-F238E27FC236}">
              <a16:creationId xmlns:a16="http://schemas.microsoft.com/office/drawing/2014/main" id="{9A387B3D-05B1-4B02-9858-094C539A4AF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70" name="CuadroTexto 4369">
          <a:extLst>
            <a:ext uri="{FF2B5EF4-FFF2-40B4-BE49-F238E27FC236}">
              <a16:creationId xmlns:a16="http://schemas.microsoft.com/office/drawing/2014/main" id="{76E612D9-8526-4A42-8FA5-4D464D2B5A3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71" name="CuadroTexto 4370">
          <a:extLst>
            <a:ext uri="{FF2B5EF4-FFF2-40B4-BE49-F238E27FC236}">
              <a16:creationId xmlns:a16="http://schemas.microsoft.com/office/drawing/2014/main" id="{91C0E1C7-333C-4EFD-BE06-7F4A0618A94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72" name="CuadroTexto 4371">
          <a:extLst>
            <a:ext uri="{FF2B5EF4-FFF2-40B4-BE49-F238E27FC236}">
              <a16:creationId xmlns:a16="http://schemas.microsoft.com/office/drawing/2014/main" id="{70F28FAF-D826-47D9-A555-003FE00F4C7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73" name="CuadroTexto 4372">
          <a:extLst>
            <a:ext uri="{FF2B5EF4-FFF2-40B4-BE49-F238E27FC236}">
              <a16:creationId xmlns:a16="http://schemas.microsoft.com/office/drawing/2014/main" id="{87375266-3ADA-43AC-A797-B12EBB8769B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74" name="CuadroTexto 4373">
          <a:extLst>
            <a:ext uri="{FF2B5EF4-FFF2-40B4-BE49-F238E27FC236}">
              <a16:creationId xmlns:a16="http://schemas.microsoft.com/office/drawing/2014/main" id="{31C7D2D0-A2EF-40B9-B56B-AB9CA19A39E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75" name="CuadroTexto 4374">
          <a:extLst>
            <a:ext uri="{FF2B5EF4-FFF2-40B4-BE49-F238E27FC236}">
              <a16:creationId xmlns:a16="http://schemas.microsoft.com/office/drawing/2014/main" id="{C7006275-37B7-4494-89A0-4B91A752411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76" name="CuadroTexto 4375">
          <a:extLst>
            <a:ext uri="{FF2B5EF4-FFF2-40B4-BE49-F238E27FC236}">
              <a16:creationId xmlns:a16="http://schemas.microsoft.com/office/drawing/2014/main" id="{562B75A0-2DA5-43A8-939D-FE79462DB7E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77" name="CuadroTexto 4376">
          <a:extLst>
            <a:ext uri="{FF2B5EF4-FFF2-40B4-BE49-F238E27FC236}">
              <a16:creationId xmlns:a16="http://schemas.microsoft.com/office/drawing/2014/main" id="{15EEFC2C-4425-4731-8979-3ABD1A56AA4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78" name="CuadroTexto 4377">
          <a:extLst>
            <a:ext uri="{FF2B5EF4-FFF2-40B4-BE49-F238E27FC236}">
              <a16:creationId xmlns:a16="http://schemas.microsoft.com/office/drawing/2014/main" id="{88AD67AB-2F2A-40F1-87DA-A418728BFBB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79" name="CuadroTexto 4378">
          <a:extLst>
            <a:ext uri="{FF2B5EF4-FFF2-40B4-BE49-F238E27FC236}">
              <a16:creationId xmlns:a16="http://schemas.microsoft.com/office/drawing/2014/main" id="{E7BDA21C-A2B1-4D85-B8E4-C8A34B09696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80" name="CuadroTexto 4379">
          <a:extLst>
            <a:ext uri="{FF2B5EF4-FFF2-40B4-BE49-F238E27FC236}">
              <a16:creationId xmlns:a16="http://schemas.microsoft.com/office/drawing/2014/main" id="{9E771401-781C-4C66-99A6-8AC4950A1A7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81" name="CuadroTexto 4380">
          <a:extLst>
            <a:ext uri="{FF2B5EF4-FFF2-40B4-BE49-F238E27FC236}">
              <a16:creationId xmlns:a16="http://schemas.microsoft.com/office/drawing/2014/main" id="{1D7A9AD7-6CF3-4306-A67D-9BEC84ECCED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82" name="CuadroTexto 4381">
          <a:extLst>
            <a:ext uri="{FF2B5EF4-FFF2-40B4-BE49-F238E27FC236}">
              <a16:creationId xmlns:a16="http://schemas.microsoft.com/office/drawing/2014/main" id="{191AE9F5-B2B4-4763-9B84-72AB9830F1B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83" name="CuadroTexto 4382">
          <a:extLst>
            <a:ext uri="{FF2B5EF4-FFF2-40B4-BE49-F238E27FC236}">
              <a16:creationId xmlns:a16="http://schemas.microsoft.com/office/drawing/2014/main" id="{6FD263D4-43EE-400E-828E-75450F42E59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84" name="CuadroTexto 4383">
          <a:extLst>
            <a:ext uri="{FF2B5EF4-FFF2-40B4-BE49-F238E27FC236}">
              <a16:creationId xmlns:a16="http://schemas.microsoft.com/office/drawing/2014/main" id="{E9415761-9476-4987-97E6-BE497E46135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85" name="CuadroTexto 4384">
          <a:extLst>
            <a:ext uri="{FF2B5EF4-FFF2-40B4-BE49-F238E27FC236}">
              <a16:creationId xmlns:a16="http://schemas.microsoft.com/office/drawing/2014/main" id="{BF141CBB-4954-452E-91B1-A4DAC879A2F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86" name="CuadroTexto 4385">
          <a:extLst>
            <a:ext uri="{FF2B5EF4-FFF2-40B4-BE49-F238E27FC236}">
              <a16:creationId xmlns:a16="http://schemas.microsoft.com/office/drawing/2014/main" id="{ACB73279-B2A7-4A73-9006-444239B263A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87" name="CuadroTexto 4386">
          <a:extLst>
            <a:ext uri="{FF2B5EF4-FFF2-40B4-BE49-F238E27FC236}">
              <a16:creationId xmlns:a16="http://schemas.microsoft.com/office/drawing/2014/main" id="{BAA2F25D-22EA-460D-A6E8-F6D4F527A28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88" name="CuadroTexto 4387">
          <a:extLst>
            <a:ext uri="{FF2B5EF4-FFF2-40B4-BE49-F238E27FC236}">
              <a16:creationId xmlns:a16="http://schemas.microsoft.com/office/drawing/2014/main" id="{A0DAFF85-4A9C-4DAB-BF31-0B5859BA187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89" name="CuadroTexto 4388">
          <a:extLst>
            <a:ext uri="{FF2B5EF4-FFF2-40B4-BE49-F238E27FC236}">
              <a16:creationId xmlns:a16="http://schemas.microsoft.com/office/drawing/2014/main" id="{FDADDE35-F1B6-4425-BFF0-286571C01D2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90" name="CuadroTexto 4389">
          <a:extLst>
            <a:ext uri="{FF2B5EF4-FFF2-40B4-BE49-F238E27FC236}">
              <a16:creationId xmlns:a16="http://schemas.microsoft.com/office/drawing/2014/main" id="{A021C90A-8689-4F53-8AC6-EFF43CDFB34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91" name="CuadroTexto 4390">
          <a:extLst>
            <a:ext uri="{FF2B5EF4-FFF2-40B4-BE49-F238E27FC236}">
              <a16:creationId xmlns:a16="http://schemas.microsoft.com/office/drawing/2014/main" id="{727B805B-BFD8-4778-99D8-132E65F5CD2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92" name="CuadroTexto 4391">
          <a:extLst>
            <a:ext uri="{FF2B5EF4-FFF2-40B4-BE49-F238E27FC236}">
              <a16:creationId xmlns:a16="http://schemas.microsoft.com/office/drawing/2014/main" id="{2025A8BB-82CE-4874-A6AD-E9AA7369B0B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93" name="CuadroTexto 4392">
          <a:extLst>
            <a:ext uri="{FF2B5EF4-FFF2-40B4-BE49-F238E27FC236}">
              <a16:creationId xmlns:a16="http://schemas.microsoft.com/office/drawing/2014/main" id="{C336F897-3389-4DCA-88C0-81EB39260B5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94" name="CuadroTexto 4393">
          <a:extLst>
            <a:ext uri="{FF2B5EF4-FFF2-40B4-BE49-F238E27FC236}">
              <a16:creationId xmlns:a16="http://schemas.microsoft.com/office/drawing/2014/main" id="{4E9D2DF0-339B-4D32-AA75-F46BF5EEECE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95" name="CuadroTexto 4394">
          <a:extLst>
            <a:ext uri="{FF2B5EF4-FFF2-40B4-BE49-F238E27FC236}">
              <a16:creationId xmlns:a16="http://schemas.microsoft.com/office/drawing/2014/main" id="{CB6D210F-052B-4627-B462-58FCBE76693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96" name="CuadroTexto 4395">
          <a:extLst>
            <a:ext uri="{FF2B5EF4-FFF2-40B4-BE49-F238E27FC236}">
              <a16:creationId xmlns:a16="http://schemas.microsoft.com/office/drawing/2014/main" id="{BAC7BE17-7307-4761-8A08-D36E8388196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97" name="CuadroTexto 4396">
          <a:extLst>
            <a:ext uri="{FF2B5EF4-FFF2-40B4-BE49-F238E27FC236}">
              <a16:creationId xmlns:a16="http://schemas.microsoft.com/office/drawing/2014/main" id="{7A455E4A-9701-4F86-8DEB-7841362F945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398" name="CuadroTexto 4397">
          <a:extLst>
            <a:ext uri="{FF2B5EF4-FFF2-40B4-BE49-F238E27FC236}">
              <a16:creationId xmlns:a16="http://schemas.microsoft.com/office/drawing/2014/main" id="{19396F93-A762-44C9-9E0B-F06A41D8863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399" name="CuadroTexto 4398">
          <a:extLst>
            <a:ext uri="{FF2B5EF4-FFF2-40B4-BE49-F238E27FC236}">
              <a16:creationId xmlns:a16="http://schemas.microsoft.com/office/drawing/2014/main" id="{F2A237B1-D831-4EC1-BE3E-ECFD8CBC95F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00" name="CuadroTexto 4399">
          <a:extLst>
            <a:ext uri="{FF2B5EF4-FFF2-40B4-BE49-F238E27FC236}">
              <a16:creationId xmlns:a16="http://schemas.microsoft.com/office/drawing/2014/main" id="{8D27343F-D8C8-42F6-80C3-DB61E122038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01" name="CuadroTexto 4400">
          <a:extLst>
            <a:ext uri="{FF2B5EF4-FFF2-40B4-BE49-F238E27FC236}">
              <a16:creationId xmlns:a16="http://schemas.microsoft.com/office/drawing/2014/main" id="{27CECFE5-BCF4-4E00-82AD-0F1E9B2883C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02" name="CuadroTexto 4401">
          <a:extLst>
            <a:ext uri="{FF2B5EF4-FFF2-40B4-BE49-F238E27FC236}">
              <a16:creationId xmlns:a16="http://schemas.microsoft.com/office/drawing/2014/main" id="{A21DE881-01E1-4EDD-BEB3-FB14A2318AF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03" name="CuadroTexto 4402">
          <a:extLst>
            <a:ext uri="{FF2B5EF4-FFF2-40B4-BE49-F238E27FC236}">
              <a16:creationId xmlns:a16="http://schemas.microsoft.com/office/drawing/2014/main" id="{3A0D50A9-ABA6-4DB4-ADE7-60489EE79E0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04" name="CuadroTexto 4403">
          <a:extLst>
            <a:ext uri="{FF2B5EF4-FFF2-40B4-BE49-F238E27FC236}">
              <a16:creationId xmlns:a16="http://schemas.microsoft.com/office/drawing/2014/main" id="{EF49FBE2-734B-4D1E-BE19-E5DA11F1DAF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05" name="CuadroTexto 4404">
          <a:extLst>
            <a:ext uri="{FF2B5EF4-FFF2-40B4-BE49-F238E27FC236}">
              <a16:creationId xmlns:a16="http://schemas.microsoft.com/office/drawing/2014/main" id="{67300103-3B22-458C-AA16-665F3965543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06" name="CuadroTexto 4405">
          <a:extLst>
            <a:ext uri="{FF2B5EF4-FFF2-40B4-BE49-F238E27FC236}">
              <a16:creationId xmlns:a16="http://schemas.microsoft.com/office/drawing/2014/main" id="{66A9A5F6-9BB3-451F-92A0-C1076517226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07" name="CuadroTexto 4406">
          <a:extLst>
            <a:ext uri="{FF2B5EF4-FFF2-40B4-BE49-F238E27FC236}">
              <a16:creationId xmlns:a16="http://schemas.microsoft.com/office/drawing/2014/main" id="{27F2F63F-6C52-44D3-A9E5-423CE4B8892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08" name="CuadroTexto 4407">
          <a:extLst>
            <a:ext uri="{FF2B5EF4-FFF2-40B4-BE49-F238E27FC236}">
              <a16:creationId xmlns:a16="http://schemas.microsoft.com/office/drawing/2014/main" id="{B1B85EB8-F963-4BAB-A5EE-051DB05BE27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09" name="CuadroTexto 4408">
          <a:extLst>
            <a:ext uri="{FF2B5EF4-FFF2-40B4-BE49-F238E27FC236}">
              <a16:creationId xmlns:a16="http://schemas.microsoft.com/office/drawing/2014/main" id="{5D506CB4-8BBE-41CA-8445-8ED63180086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10" name="CuadroTexto 4409">
          <a:extLst>
            <a:ext uri="{FF2B5EF4-FFF2-40B4-BE49-F238E27FC236}">
              <a16:creationId xmlns:a16="http://schemas.microsoft.com/office/drawing/2014/main" id="{300AE589-F48E-4545-8B3C-74DE1CF49CD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11" name="CuadroTexto 4410">
          <a:extLst>
            <a:ext uri="{FF2B5EF4-FFF2-40B4-BE49-F238E27FC236}">
              <a16:creationId xmlns:a16="http://schemas.microsoft.com/office/drawing/2014/main" id="{C0FBE2F0-AF5E-450A-932F-D16C0A8F7E2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12" name="CuadroTexto 4411">
          <a:extLst>
            <a:ext uri="{FF2B5EF4-FFF2-40B4-BE49-F238E27FC236}">
              <a16:creationId xmlns:a16="http://schemas.microsoft.com/office/drawing/2014/main" id="{94E05D8F-617C-4AB6-BAD9-4870FC1AEF9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13" name="CuadroTexto 4412">
          <a:extLst>
            <a:ext uri="{FF2B5EF4-FFF2-40B4-BE49-F238E27FC236}">
              <a16:creationId xmlns:a16="http://schemas.microsoft.com/office/drawing/2014/main" id="{BE550149-CB98-4511-80B9-D939ACA565E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14" name="CuadroTexto 4413">
          <a:extLst>
            <a:ext uri="{FF2B5EF4-FFF2-40B4-BE49-F238E27FC236}">
              <a16:creationId xmlns:a16="http://schemas.microsoft.com/office/drawing/2014/main" id="{D4DEA5B7-0DCC-45C3-A1B0-720868C3DFE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15" name="CuadroTexto 4414">
          <a:extLst>
            <a:ext uri="{FF2B5EF4-FFF2-40B4-BE49-F238E27FC236}">
              <a16:creationId xmlns:a16="http://schemas.microsoft.com/office/drawing/2014/main" id="{52A56C4E-E625-41F7-BC6A-413768022B0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16" name="CuadroTexto 4415">
          <a:extLst>
            <a:ext uri="{FF2B5EF4-FFF2-40B4-BE49-F238E27FC236}">
              <a16:creationId xmlns:a16="http://schemas.microsoft.com/office/drawing/2014/main" id="{E6C81519-32C6-4194-B878-D6F1C410E83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17" name="CuadroTexto 4416">
          <a:extLst>
            <a:ext uri="{FF2B5EF4-FFF2-40B4-BE49-F238E27FC236}">
              <a16:creationId xmlns:a16="http://schemas.microsoft.com/office/drawing/2014/main" id="{FD0854BB-F5BD-4D15-990C-91671B5DA1C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18" name="CuadroTexto 4417">
          <a:extLst>
            <a:ext uri="{FF2B5EF4-FFF2-40B4-BE49-F238E27FC236}">
              <a16:creationId xmlns:a16="http://schemas.microsoft.com/office/drawing/2014/main" id="{62170202-6DF1-49FB-A125-7E13D9F7957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19" name="CuadroTexto 4418">
          <a:extLst>
            <a:ext uri="{FF2B5EF4-FFF2-40B4-BE49-F238E27FC236}">
              <a16:creationId xmlns:a16="http://schemas.microsoft.com/office/drawing/2014/main" id="{C8D65494-57D7-41A0-A3F2-72414636D5A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20" name="CuadroTexto 4419">
          <a:extLst>
            <a:ext uri="{FF2B5EF4-FFF2-40B4-BE49-F238E27FC236}">
              <a16:creationId xmlns:a16="http://schemas.microsoft.com/office/drawing/2014/main" id="{78704928-3083-44D9-92E6-B06D7CF595A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21" name="CuadroTexto 4420">
          <a:extLst>
            <a:ext uri="{FF2B5EF4-FFF2-40B4-BE49-F238E27FC236}">
              <a16:creationId xmlns:a16="http://schemas.microsoft.com/office/drawing/2014/main" id="{416863EF-BFEE-4E10-9851-2617CD8CA82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22" name="CuadroTexto 4421">
          <a:extLst>
            <a:ext uri="{FF2B5EF4-FFF2-40B4-BE49-F238E27FC236}">
              <a16:creationId xmlns:a16="http://schemas.microsoft.com/office/drawing/2014/main" id="{08D9B1E6-8A32-4E0D-8716-37D5288E43C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23" name="CuadroTexto 4422">
          <a:extLst>
            <a:ext uri="{FF2B5EF4-FFF2-40B4-BE49-F238E27FC236}">
              <a16:creationId xmlns:a16="http://schemas.microsoft.com/office/drawing/2014/main" id="{D604D931-D311-4B7B-A9AC-DA041C6C774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24" name="CuadroTexto 4423">
          <a:extLst>
            <a:ext uri="{FF2B5EF4-FFF2-40B4-BE49-F238E27FC236}">
              <a16:creationId xmlns:a16="http://schemas.microsoft.com/office/drawing/2014/main" id="{9879B93D-737B-40D2-BAAB-B0B8976473A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25" name="CuadroTexto 4424">
          <a:extLst>
            <a:ext uri="{FF2B5EF4-FFF2-40B4-BE49-F238E27FC236}">
              <a16:creationId xmlns:a16="http://schemas.microsoft.com/office/drawing/2014/main" id="{BC9C9CF7-CDA3-44D4-A788-6A6B81AB940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26" name="CuadroTexto 4425">
          <a:extLst>
            <a:ext uri="{FF2B5EF4-FFF2-40B4-BE49-F238E27FC236}">
              <a16:creationId xmlns:a16="http://schemas.microsoft.com/office/drawing/2014/main" id="{0B971BBA-0EF2-4E4D-8A5F-DE6F2DEF51F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27" name="CuadroTexto 4426">
          <a:extLst>
            <a:ext uri="{FF2B5EF4-FFF2-40B4-BE49-F238E27FC236}">
              <a16:creationId xmlns:a16="http://schemas.microsoft.com/office/drawing/2014/main" id="{E0685A97-2115-4C2B-997E-E34607EEFFF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28" name="CuadroTexto 4427">
          <a:extLst>
            <a:ext uri="{FF2B5EF4-FFF2-40B4-BE49-F238E27FC236}">
              <a16:creationId xmlns:a16="http://schemas.microsoft.com/office/drawing/2014/main" id="{DCA782D5-DAF2-457C-B0AB-E3AEA9BA6F1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29" name="CuadroTexto 4428">
          <a:extLst>
            <a:ext uri="{FF2B5EF4-FFF2-40B4-BE49-F238E27FC236}">
              <a16:creationId xmlns:a16="http://schemas.microsoft.com/office/drawing/2014/main" id="{2D82EDA3-07A8-469E-9E8F-42B2BD3B6B4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30" name="CuadroTexto 4429">
          <a:extLst>
            <a:ext uri="{FF2B5EF4-FFF2-40B4-BE49-F238E27FC236}">
              <a16:creationId xmlns:a16="http://schemas.microsoft.com/office/drawing/2014/main" id="{7F3F4DA4-4A2F-45C8-92A9-5DBF09A2A49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31" name="CuadroTexto 4430">
          <a:extLst>
            <a:ext uri="{FF2B5EF4-FFF2-40B4-BE49-F238E27FC236}">
              <a16:creationId xmlns:a16="http://schemas.microsoft.com/office/drawing/2014/main" id="{D3FE768A-7447-4494-9E6B-2CCBAD4F065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32" name="CuadroTexto 4431">
          <a:extLst>
            <a:ext uri="{FF2B5EF4-FFF2-40B4-BE49-F238E27FC236}">
              <a16:creationId xmlns:a16="http://schemas.microsoft.com/office/drawing/2014/main" id="{2F41ABA6-BB68-43FA-AF79-55E91CA3BF9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33" name="CuadroTexto 4432">
          <a:extLst>
            <a:ext uri="{FF2B5EF4-FFF2-40B4-BE49-F238E27FC236}">
              <a16:creationId xmlns:a16="http://schemas.microsoft.com/office/drawing/2014/main" id="{FD197DEC-5AA4-4173-843B-FAC044358CD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34" name="CuadroTexto 4433">
          <a:extLst>
            <a:ext uri="{FF2B5EF4-FFF2-40B4-BE49-F238E27FC236}">
              <a16:creationId xmlns:a16="http://schemas.microsoft.com/office/drawing/2014/main" id="{173432D2-DF10-4990-903C-CF3DD8FA2D3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35" name="CuadroTexto 4434">
          <a:extLst>
            <a:ext uri="{FF2B5EF4-FFF2-40B4-BE49-F238E27FC236}">
              <a16:creationId xmlns:a16="http://schemas.microsoft.com/office/drawing/2014/main" id="{F73BEC9D-8B22-47A0-9EAF-4ED2D316E6F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36" name="CuadroTexto 4435">
          <a:extLst>
            <a:ext uri="{FF2B5EF4-FFF2-40B4-BE49-F238E27FC236}">
              <a16:creationId xmlns:a16="http://schemas.microsoft.com/office/drawing/2014/main" id="{612C9935-A2E5-434D-AEAB-779B80A93CD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37" name="CuadroTexto 4436">
          <a:extLst>
            <a:ext uri="{FF2B5EF4-FFF2-40B4-BE49-F238E27FC236}">
              <a16:creationId xmlns:a16="http://schemas.microsoft.com/office/drawing/2014/main" id="{8F0CBF7C-5E74-40F5-9B51-763CBE7BDD8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38" name="CuadroTexto 4437">
          <a:extLst>
            <a:ext uri="{FF2B5EF4-FFF2-40B4-BE49-F238E27FC236}">
              <a16:creationId xmlns:a16="http://schemas.microsoft.com/office/drawing/2014/main" id="{F8D85C83-4FF6-488F-9275-1C309C40FDA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39" name="CuadroTexto 4438">
          <a:extLst>
            <a:ext uri="{FF2B5EF4-FFF2-40B4-BE49-F238E27FC236}">
              <a16:creationId xmlns:a16="http://schemas.microsoft.com/office/drawing/2014/main" id="{8AC9EE59-69F6-4AA7-8BE9-7518F2B8675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40" name="CuadroTexto 4439">
          <a:extLst>
            <a:ext uri="{FF2B5EF4-FFF2-40B4-BE49-F238E27FC236}">
              <a16:creationId xmlns:a16="http://schemas.microsoft.com/office/drawing/2014/main" id="{273DBFB1-BFB3-47E0-A8C4-41EB9E07BB2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41" name="CuadroTexto 4440">
          <a:extLst>
            <a:ext uri="{FF2B5EF4-FFF2-40B4-BE49-F238E27FC236}">
              <a16:creationId xmlns:a16="http://schemas.microsoft.com/office/drawing/2014/main" id="{016C6AD0-0EB9-480B-A9BA-841BCAC3B63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42" name="CuadroTexto 4441">
          <a:extLst>
            <a:ext uri="{FF2B5EF4-FFF2-40B4-BE49-F238E27FC236}">
              <a16:creationId xmlns:a16="http://schemas.microsoft.com/office/drawing/2014/main" id="{60D6BBAF-FAD6-449C-9BB8-1C5415E3A61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43" name="CuadroTexto 4442">
          <a:extLst>
            <a:ext uri="{FF2B5EF4-FFF2-40B4-BE49-F238E27FC236}">
              <a16:creationId xmlns:a16="http://schemas.microsoft.com/office/drawing/2014/main" id="{C1450ACB-1A40-42A9-BAE0-299B1E7E75D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44" name="CuadroTexto 4443">
          <a:extLst>
            <a:ext uri="{FF2B5EF4-FFF2-40B4-BE49-F238E27FC236}">
              <a16:creationId xmlns:a16="http://schemas.microsoft.com/office/drawing/2014/main" id="{FADBEA40-5F23-4DFF-A54D-51390C3F61C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45" name="CuadroTexto 4444">
          <a:extLst>
            <a:ext uri="{FF2B5EF4-FFF2-40B4-BE49-F238E27FC236}">
              <a16:creationId xmlns:a16="http://schemas.microsoft.com/office/drawing/2014/main" id="{BF4FDABC-0612-4B09-981F-8F23557CA86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46" name="CuadroTexto 4445">
          <a:extLst>
            <a:ext uri="{FF2B5EF4-FFF2-40B4-BE49-F238E27FC236}">
              <a16:creationId xmlns:a16="http://schemas.microsoft.com/office/drawing/2014/main" id="{80230B27-A041-4E73-ADED-BEAD4774287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47" name="CuadroTexto 4446">
          <a:extLst>
            <a:ext uri="{FF2B5EF4-FFF2-40B4-BE49-F238E27FC236}">
              <a16:creationId xmlns:a16="http://schemas.microsoft.com/office/drawing/2014/main" id="{EE1E8DFA-F0D4-4560-8B7E-1C02C5FA276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48" name="CuadroTexto 4447">
          <a:extLst>
            <a:ext uri="{FF2B5EF4-FFF2-40B4-BE49-F238E27FC236}">
              <a16:creationId xmlns:a16="http://schemas.microsoft.com/office/drawing/2014/main" id="{A565F249-4EEB-4F34-A513-7783E357FA8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49" name="CuadroTexto 4448">
          <a:extLst>
            <a:ext uri="{FF2B5EF4-FFF2-40B4-BE49-F238E27FC236}">
              <a16:creationId xmlns:a16="http://schemas.microsoft.com/office/drawing/2014/main" id="{12F25556-97AE-4600-96FA-347AC41967C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50" name="CuadroTexto 4449">
          <a:extLst>
            <a:ext uri="{FF2B5EF4-FFF2-40B4-BE49-F238E27FC236}">
              <a16:creationId xmlns:a16="http://schemas.microsoft.com/office/drawing/2014/main" id="{86FCD5F9-2B96-4C78-8EDA-9913CBCEE0E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51" name="CuadroTexto 4450">
          <a:extLst>
            <a:ext uri="{FF2B5EF4-FFF2-40B4-BE49-F238E27FC236}">
              <a16:creationId xmlns:a16="http://schemas.microsoft.com/office/drawing/2014/main" id="{CD3516B9-8B61-4A68-A723-8FD1B31366A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52" name="CuadroTexto 4451">
          <a:extLst>
            <a:ext uri="{FF2B5EF4-FFF2-40B4-BE49-F238E27FC236}">
              <a16:creationId xmlns:a16="http://schemas.microsoft.com/office/drawing/2014/main" id="{97693F71-14E2-453F-88C3-C9BCC285010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53" name="CuadroTexto 4452">
          <a:extLst>
            <a:ext uri="{FF2B5EF4-FFF2-40B4-BE49-F238E27FC236}">
              <a16:creationId xmlns:a16="http://schemas.microsoft.com/office/drawing/2014/main" id="{CE38A0DF-CB97-41E7-8A4A-8C8142320BD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54" name="CuadroTexto 4453">
          <a:extLst>
            <a:ext uri="{FF2B5EF4-FFF2-40B4-BE49-F238E27FC236}">
              <a16:creationId xmlns:a16="http://schemas.microsoft.com/office/drawing/2014/main" id="{2217A66A-52FF-4266-8376-18907D0F46B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55" name="CuadroTexto 4454">
          <a:extLst>
            <a:ext uri="{FF2B5EF4-FFF2-40B4-BE49-F238E27FC236}">
              <a16:creationId xmlns:a16="http://schemas.microsoft.com/office/drawing/2014/main" id="{5EAA3A98-C374-4ED2-95D3-20F3601AA2F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56" name="CuadroTexto 4455">
          <a:extLst>
            <a:ext uri="{FF2B5EF4-FFF2-40B4-BE49-F238E27FC236}">
              <a16:creationId xmlns:a16="http://schemas.microsoft.com/office/drawing/2014/main" id="{27F7331E-8A64-4F98-8E52-A4F4290DEBB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57" name="CuadroTexto 4456">
          <a:extLst>
            <a:ext uri="{FF2B5EF4-FFF2-40B4-BE49-F238E27FC236}">
              <a16:creationId xmlns:a16="http://schemas.microsoft.com/office/drawing/2014/main" id="{D1AEA655-6F13-4DEC-ADAD-5E56C276C19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58" name="CuadroTexto 4457">
          <a:extLst>
            <a:ext uri="{FF2B5EF4-FFF2-40B4-BE49-F238E27FC236}">
              <a16:creationId xmlns:a16="http://schemas.microsoft.com/office/drawing/2014/main" id="{2D6C83D1-F149-4C98-918B-716918A319B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59" name="CuadroTexto 4458">
          <a:extLst>
            <a:ext uri="{FF2B5EF4-FFF2-40B4-BE49-F238E27FC236}">
              <a16:creationId xmlns:a16="http://schemas.microsoft.com/office/drawing/2014/main" id="{E3C359F5-6A0D-47E1-A6E0-8F002040218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60" name="CuadroTexto 4459">
          <a:extLst>
            <a:ext uri="{FF2B5EF4-FFF2-40B4-BE49-F238E27FC236}">
              <a16:creationId xmlns:a16="http://schemas.microsoft.com/office/drawing/2014/main" id="{B25D8063-53D7-46A5-A51E-B3CA15818AD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61" name="CuadroTexto 4460">
          <a:extLst>
            <a:ext uri="{FF2B5EF4-FFF2-40B4-BE49-F238E27FC236}">
              <a16:creationId xmlns:a16="http://schemas.microsoft.com/office/drawing/2014/main" id="{C29AF7E3-5F68-4212-BA59-85E801B49DE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62" name="CuadroTexto 4461">
          <a:extLst>
            <a:ext uri="{FF2B5EF4-FFF2-40B4-BE49-F238E27FC236}">
              <a16:creationId xmlns:a16="http://schemas.microsoft.com/office/drawing/2014/main" id="{2787D01E-7A83-461C-A84D-6EF424F74D7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63" name="CuadroTexto 4462">
          <a:extLst>
            <a:ext uri="{FF2B5EF4-FFF2-40B4-BE49-F238E27FC236}">
              <a16:creationId xmlns:a16="http://schemas.microsoft.com/office/drawing/2014/main" id="{A89072D9-F67D-4241-B0B4-1E3D4DE64CF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64" name="CuadroTexto 4463">
          <a:extLst>
            <a:ext uri="{FF2B5EF4-FFF2-40B4-BE49-F238E27FC236}">
              <a16:creationId xmlns:a16="http://schemas.microsoft.com/office/drawing/2014/main" id="{B08C8694-74A0-4256-9F68-952D0905D13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65" name="CuadroTexto 4464">
          <a:extLst>
            <a:ext uri="{FF2B5EF4-FFF2-40B4-BE49-F238E27FC236}">
              <a16:creationId xmlns:a16="http://schemas.microsoft.com/office/drawing/2014/main" id="{AC36A2E9-E047-4136-846A-E851B0C02EC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66" name="CuadroTexto 4465">
          <a:extLst>
            <a:ext uri="{FF2B5EF4-FFF2-40B4-BE49-F238E27FC236}">
              <a16:creationId xmlns:a16="http://schemas.microsoft.com/office/drawing/2014/main" id="{BBA8DD8F-3783-4499-B735-11F47FEFED8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67" name="CuadroTexto 4466">
          <a:extLst>
            <a:ext uri="{FF2B5EF4-FFF2-40B4-BE49-F238E27FC236}">
              <a16:creationId xmlns:a16="http://schemas.microsoft.com/office/drawing/2014/main" id="{A82EE5B1-A735-477E-B8C1-4F9C0AE8F2E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68" name="CuadroTexto 4467">
          <a:extLst>
            <a:ext uri="{FF2B5EF4-FFF2-40B4-BE49-F238E27FC236}">
              <a16:creationId xmlns:a16="http://schemas.microsoft.com/office/drawing/2014/main" id="{C98ACA9D-BD2D-4255-B3BD-C54B4434A9E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69" name="CuadroTexto 4468">
          <a:extLst>
            <a:ext uri="{FF2B5EF4-FFF2-40B4-BE49-F238E27FC236}">
              <a16:creationId xmlns:a16="http://schemas.microsoft.com/office/drawing/2014/main" id="{5E5D3D2B-26E2-4D86-BA87-8F0EC86F2E5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70" name="CuadroTexto 4469">
          <a:extLst>
            <a:ext uri="{FF2B5EF4-FFF2-40B4-BE49-F238E27FC236}">
              <a16:creationId xmlns:a16="http://schemas.microsoft.com/office/drawing/2014/main" id="{63A50E47-8A8E-48BD-B5D8-93796BA069D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71" name="CuadroTexto 4470">
          <a:extLst>
            <a:ext uri="{FF2B5EF4-FFF2-40B4-BE49-F238E27FC236}">
              <a16:creationId xmlns:a16="http://schemas.microsoft.com/office/drawing/2014/main" id="{D48A80C9-06AE-4D48-8B2A-7900B15CA3E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72" name="CuadroTexto 4471">
          <a:extLst>
            <a:ext uri="{FF2B5EF4-FFF2-40B4-BE49-F238E27FC236}">
              <a16:creationId xmlns:a16="http://schemas.microsoft.com/office/drawing/2014/main" id="{B76D17E5-0AF4-4867-A49A-AAE0D85A35D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73" name="CuadroTexto 4472">
          <a:extLst>
            <a:ext uri="{FF2B5EF4-FFF2-40B4-BE49-F238E27FC236}">
              <a16:creationId xmlns:a16="http://schemas.microsoft.com/office/drawing/2014/main" id="{B45D77C3-6900-482A-8042-A4CF907D745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74" name="CuadroTexto 4473">
          <a:extLst>
            <a:ext uri="{FF2B5EF4-FFF2-40B4-BE49-F238E27FC236}">
              <a16:creationId xmlns:a16="http://schemas.microsoft.com/office/drawing/2014/main" id="{15605DF9-4691-4F36-AEA3-AD92E65DF5E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75" name="CuadroTexto 4474">
          <a:extLst>
            <a:ext uri="{FF2B5EF4-FFF2-40B4-BE49-F238E27FC236}">
              <a16:creationId xmlns:a16="http://schemas.microsoft.com/office/drawing/2014/main" id="{BEDF5650-F295-42B5-862D-3E89E5E7FF3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76" name="CuadroTexto 4475">
          <a:extLst>
            <a:ext uri="{FF2B5EF4-FFF2-40B4-BE49-F238E27FC236}">
              <a16:creationId xmlns:a16="http://schemas.microsoft.com/office/drawing/2014/main" id="{C6890DD9-7903-48C7-BABA-DF25BBB4C35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77" name="CuadroTexto 4476">
          <a:extLst>
            <a:ext uri="{FF2B5EF4-FFF2-40B4-BE49-F238E27FC236}">
              <a16:creationId xmlns:a16="http://schemas.microsoft.com/office/drawing/2014/main" id="{49B7CF60-644B-41BA-8721-8DFEC8CAE16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78" name="CuadroTexto 4477">
          <a:extLst>
            <a:ext uri="{FF2B5EF4-FFF2-40B4-BE49-F238E27FC236}">
              <a16:creationId xmlns:a16="http://schemas.microsoft.com/office/drawing/2014/main" id="{62072544-E1FB-4C86-AC5D-16B27C4F222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79" name="CuadroTexto 4478">
          <a:extLst>
            <a:ext uri="{FF2B5EF4-FFF2-40B4-BE49-F238E27FC236}">
              <a16:creationId xmlns:a16="http://schemas.microsoft.com/office/drawing/2014/main" id="{25C59F97-6170-4A37-9A26-2EF10A2D8D8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80" name="CuadroTexto 4479">
          <a:extLst>
            <a:ext uri="{FF2B5EF4-FFF2-40B4-BE49-F238E27FC236}">
              <a16:creationId xmlns:a16="http://schemas.microsoft.com/office/drawing/2014/main" id="{61C983EC-AD44-4D81-A195-2B8FFE57958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81" name="CuadroTexto 4480">
          <a:extLst>
            <a:ext uri="{FF2B5EF4-FFF2-40B4-BE49-F238E27FC236}">
              <a16:creationId xmlns:a16="http://schemas.microsoft.com/office/drawing/2014/main" id="{E4F4E0D7-9EE6-453C-9D62-48AB0DC0DEA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82" name="CuadroTexto 4481">
          <a:extLst>
            <a:ext uri="{FF2B5EF4-FFF2-40B4-BE49-F238E27FC236}">
              <a16:creationId xmlns:a16="http://schemas.microsoft.com/office/drawing/2014/main" id="{5B287364-36C6-4DF9-93FB-65F3451E87E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83" name="CuadroTexto 4482">
          <a:extLst>
            <a:ext uri="{FF2B5EF4-FFF2-40B4-BE49-F238E27FC236}">
              <a16:creationId xmlns:a16="http://schemas.microsoft.com/office/drawing/2014/main" id="{83794DF1-2298-4714-B717-ADAB838358E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84" name="CuadroTexto 4483">
          <a:extLst>
            <a:ext uri="{FF2B5EF4-FFF2-40B4-BE49-F238E27FC236}">
              <a16:creationId xmlns:a16="http://schemas.microsoft.com/office/drawing/2014/main" id="{E3D08C49-4783-4401-B080-69923BECC8C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85" name="CuadroTexto 4484">
          <a:extLst>
            <a:ext uri="{FF2B5EF4-FFF2-40B4-BE49-F238E27FC236}">
              <a16:creationId xmlns:a16="http://schemas.microsoft.com/office/drawing/2014/main" id="{924F9CFC-9CE7-46AA-B8D0-9667938A8AC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86" name="CuadroTexto 4485">
          <a:extLst>
            <a:ext uri="{FF2B5EF4-FFF2-40B4-BE49-F238E27FC236}">
              <a16:creationId xmlns:a16="http://schemas.microsoft.com/office/drawing/2014/main" id="{D070398C-2947-4A87-86FE-5132846141B6}"/>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87" name="CuadroTexto 4486">
          <a:extLst>
            <a:ext uri="{FF2B5EF4-FFF2-40B4-BE49-F238E27FC236}">
              <a16:creationId xmlns:a16="http://schemas.microsoft.com/office/drawing/2014/main" id="{93CDCCF8-0BEA-4BE0-9620-5FA9142CE53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88" name="CuadroTexto 4487">
          <a:extLst>
            <a:ext uri="{FF2B5EF4-FFF2-40B4-BE49-F238E27FC236}">
              <a16:creationId xmlns:a16="http://schemas.microsoft.com/office/drawing/2014/main" id="{48BEB0F9-6E82-448F-B0C3-F970D5210A2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89" name="CuadroTexto 4488">
          <a:extLst>
            <a:ext uri="{FF2B5EF4-FFF2-40B4-BE49-F238E27FC236}">
              <a16:creationId xmlns:a16="http://schemas.microsoft.com/office/drawing/2014/main" id="{86D8E664-A0B1-4ED3-81FC-EE03AEA34B2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90" name="CuadroTexto 4489">
          <a:extLst>
            <a:ext uri="{FF2B5EF4-FFF2-40B4-BE49-F238E27FC236}">
              <a16:creationId xmlns:a16="http://schemas.microsoft.com/office/drawing/2014/main" id="{C4651BE7-5C18-448C-A67D-665F9B9D63E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91" name="CuadroTexto 4490">
          <a:extLst>
            <a:ext uri="{FF2B5EF4-FFF2-40B4-BE49-F238E27FC236}">
              <a16:creationId xmlns:a16="http://schemas.microsoft.com/office/drawing/2014/main" id="{E73D1071-23E8-4B33-A9D1-B75E8329CAF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92" name="CuadroTexto 4491">
          <a:extLst>
            <a:ext uri="{FF2B5EF4-FFF2-40B4-BE49-F238E27FC236}">
              <a16:creationId xmlns:a16="http://schemas.microsoft.com/office/drawing/2014/main" id="{262B12DD-9853-49AA-816C-ED93F96358D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93" name="CuadroTexto 4492">
          <a:extLst>
            <a:ext uri="{FF2B5EF4-FFF2-40B4-BE49-F238E27FC236}">
              <a16:creationId xmlns:a16="http://schemas.microsoft.com/office/drawing/2014/main" id="{CADBE31D-1DBD-4AF6-80DF-72F72694602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494" name="CuadroTexto 4493">
          <a:extLst>
            <a:ext uri="{FF2B5EF4-FFF2-40B4-BE49-F238E27FC236}">
              <a16:creationId xmlns:a16="http://schemas.microsoft.com/office/drawing/2014/main" id="{0FD71CF3-91C9-4ECD-AC28-A2DEE171821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95" name="CuadroTexto 4494">
          <a:extLst>
            <a:ext uri="{FF2B5EF4-FFF2-40B4-BE49-F238E27FC236}">
              <a16:creationId xmlns:a16="http://schemas.microsoft.com/office/drawing/2014/main" id="{A4E1FE20-C3D6-450D-B348-DBA72D92E36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96" name="CuadroTexto 4495">
          <a:extLst>
            <a:ext uri="{FF2B5EF4-FFF2-40B4-BE49-F238E27FC236}">
              <a16:creationId xmlns:a16="http://schemas.microsoft.com/office/drawing/2014/main" id="{3783BB46-1A00-4C85-8653-1CC5A83BDA8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497" name="CuadroTexto 4496">
          <a:extLst>
            <a:ext uri="{FF2B5EF4-FFF2-40B4-BE49-F238E27FC236}">
              <a16:creationId xmlns:a16="http://schemas.microsoft.com/office/drawing/2014/main" id="{CB40FC6C-77A4-46C9-A283-F79110748FD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498" name="CuadroTexto 319">
          <a:extLst>
            <a:ext uri="{FF2B5EF4-FFF2-40B4-BE49-F238E27FC236}">
              <a16:creationId xmlns:a16="http://schemas.microsoft.com/office/drawing/2014/main" id="{7CDB0621-484E-4871-A93B-CC88AF341C38}"/>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499" name="CuadroTexto 320">
          <a:extLst>
            <a:ext uri="{FF2B5EF4-FFF2-40B4-BE49-F238E27FC236}">
              <a16:creationId xmlns:a16="http://schemas.microsoft.com/office/drawing/2014/main" id="{41C5C402-7BC6-49B1-B1AE-D9A238CF2292}"/>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0" name="CuadroTexto 321">
          <a:extLst>
            <a:ext uri="{FF2B5EF4-FFF2-40B4-BE49-F238E27FC236}">
              <a16:creationId xmlns:a16="http://schemas.microsoft.com/office/drawing/2014/main" id="{A0F6BA0D-99E6-4463-96C6-E55D80B5F54E}"/>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1" name="CuadroTexto 322">
          <a:extLst>
            <a:ext uri="{FF2B5EF4-FFF2-40B4-BE49-F238E27FC236}">
              <a16:creationId xmlns:a16="http://schemas.microsoft.com/office/drawing/2014/main" id="{D97118F6-9773-49DB-A920-1A8F59EC3218}"/>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2" name="CuadroTexto 323">
          <a:extLst>
            <a:ext uri="{FF2B5EF4-FFF2-40B4-BE49-F238E27FC236}">
              <a16:creationId xmlns:a16="http://schemas.microsoft.com/office/drawing/2014/main" id="{E9FEBC5B-8EAB-4452-98F3-1DBCD3038787}"/>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3" name="CuadroTexto 324">
          <a:extLst>
            <a:ext uri="{FF2B5EF4-FFF2-40B4-BE49-F238E27FC236}">
              <a16:creationId xmlns:a16="http://schemas.microsoft.com/office/drawing/2014/main" id="{B22FC918-8A66-4EB6-8D80-61FD27FE0066}"/>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4" name="CuadroTexto 326">
          <a:extLst>
            <a:ext uri="{FF2B5EF4-FFF2-40B4-BE49-F238E27FC236}">
              <a16:creationId xmlns:a16="http://schemas.microsoft.com/office/drawing/2014/main" id="{B09D4639-785D-4F8E-8FA1-3881F1CD353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5" name="CuadroTexto 327">
          <a:extLst>
            <a:ext uri="{FF2B5EF4-FFF2-40B4-BE49-F238E27FC236}">
              <a16:creationId xmlns:a16="http://schemas.microsoft.com/office/drawing/2014/main" id="{4BF00439-193A-40EB-930B-C0527EC7BB93}"/>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6" name="CuadroTexto 328">
          <a:extLst>
            <a:ext uri="{FF2B5EF4-FFF2-40B4-BE49-F238E27FC236}">
              <a16:creationId xmlns:a16="http://schemas.microsoft.com/office/drawing/2014/main" id="{5754A454-B618-4784-AAC0-C1311AE23FDE}"/>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7" name="CuadroTexto 329">
          <a:extLst>
            <a:ext uri="{FF2B5EF4-FFF2-40B4-BE49-F238E27FC236}">
              <a16:creationId xmlns:a16="http://schemas.microsoft.com/office/drawing/2014/main" id="{50B6FF29-B4F0-458B-9920-28908442EE02}"/>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8" name="CuadroTexto 330">
          <a:extLst>
            <a:ext uri="{FF2B5EF4-FFF2-40B4-BE49-F238E27FC236}">
              <a16:creationId xmlns:a16="http://schemas.microsoft.com/office/drawing/2014/main" id="{0ADE245E-053F-4DFC-885F-76E2120E533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09" name="CuadroTexto 331">
          <a:extLst>
            <a:ext uri="{FF2B5EF4-FFF2-40B4-BE49-F238E27FC236}">
              <a16:creationId xmlns:a16="http://schemas.microsoft.com/office/drawing/2014/main" id="{3E335572-7F35-4AE2-83C1-D53EFDCE8AB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0" name="CuadroTexto 333">
          <a:extLst>
            <a:ext uri="{FF2B5EF4-FFF2-40B4-BE49-F238E27FC236}">
              <a16:creationId xmlns:a16="http://schemas.microsoft.com/office/drawing/2014/main" id="{C0A10E56-E0ED-4D87-8FCE-59B2564AFE97}"/>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1" name="CuadroTexto 334">
          <a:extLst>
            <a:ext uri="{FF2B5EF4-FFF2-40B4-BE49-F238E27FC236}">
              <a16:creationId xmlns:a16="http://schemas.microsoft.com/office/drawing/2014/main" id="{0072EC29-2309-41A0-81CF-6B337FBD4DF3}"/>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2" name="CuadroTexto 335">
          <a:extLst>
            <a:ext uri="{FF2B5EF4-FFF2-40B4-BE49-F238E27FC236}">
              <a16:creationId xmlns:a16="http://schemas.microsoft.com/office/drawing/2014/main" id="{A813CD55-610D-402B-8A64-27DDB49EECD2}"/>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3" name="CuadroTexto 319">
          <a:extLst>
            <a:ext uri="{FF2B5EF4-FFF2-40B4-BE49-F238E27FC236}">
              <a16:creationId xmlns:a16="http://schemas.microsoft.com/office/drawing/2014/main" id="{2F9AF7DC-DC45-40E4-BA16-B73B29D755B0}"/>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4" name="CuadroTexto 320">
          <a:extLst>
            <a:ext uri="{FF2B5EF4-FFF2-40B4-BE49-F238E27FC236}">
              <a16:creationId xmlns:a16="http://schemas.microsoft.com/office/drawing/2014/main" id="{298705A6-BEA4-42DF-AC65-464A2271CFC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5" name="CuadroTexto 321">
          <a:extLst>
            <a:ext uri="{FF2B5EF4-FFF2-40B4-BE49-F238E27FC236}">
              <a16:creationId xmlns:a16="http://schemas.microsoft.com/office/drawing/2014/main" id="{13DD6C67-E2CF-4F4F-A47F-7ED53E2FE429}"/>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6" name="CuadroTexto 322">
          <a:extLst>
            <a:ext uri="{FF2B5EF4-FFF2-40B4-BE49-F238E27FC236}">
              <a16:creationId xmlns:a16="http://schemas.microsoft.com/office/drawing/2014/main" id="{9CF41221-36C5-4459-A111-45E0562A0FC5}"/>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7" name="CuadroTexto 323">
          <a:extLst>
            <a:ext uri="{FF2B5EF4-FFF2-40B4-BE49-F238E27FC236}">
              <a16:creationId xmlns:a16="http://schemas.microsoft.com/office/drawing/2014/main" id="{4C507E68-9B9F-457C-8774-A985D00A17C3}"/>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8" name="CuadroTexto 324">
          <a:extLst>
            <a:ext uri="{FF2B5EF4-FFF2-40B4-BE49-F238E27FC236}">
              <a16:creationId xmlns:a16="http://schemas.microsoft.com/office/drawing/2014/main" id="{12491A8D-4BB0-4AC4-A935-FF517054B3F3}"/>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19" name="CuadroTexto 326">
          <a:extLst>
            <a:ext uri="{FF2B5EF4-FFF2-40B4-BE49-F238E27FC236}">
              <a16:creationId xmlns:a16="http://schemas.microsoft.com/office/drawing/2014/main" id="{8590D862-522D-4243-BE1A-8D35E7A374E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0" name="CuadroTexto 327">
          <a:extLst>
            <a:ext uri="{FF2B5EF4-FFF2-40B4-BE49-F238E27FC236}">
              <a16:creationId xmlns:a16="http://schemas.microsoft.com/office/drawing/2014/main" id="{49A1F233-3833-437D-88F0-79E685C25BA0}"/>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1" name="CuadroTexto 328">
          <a:extLst>
            <a:ext uri="{FF2B5EF4-FFF2-40B4-BE49-F238E27FC236}">
              <a16:creationId xmlns:a16="http://schemas.microsoft.com/office/drawing/2014/main" id="{226DB96E-6DC4-4F23-85BD-9BF80DB35D4A}"/>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2" name="CuadroTexto 329">
          <a:extLst>
            <a:ext uri="{FF2B5EF4-FFF2-40B4-BE49-F238E27FC236}">
              <a16:creationId xmlns:a16="http://schemas.microsoft.com/office/drawing/2014/main" id="{67C40A35-767B-4682-9805-FEBC781C733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3" name="CuadroTexto 330">
          <a:extLst>
            <a:ext uri="{FF2B5EF4-FFF2-40B4-BE49-F238E27FC236}">
              <a16:creationId xmlns:a16="http://schemas.microsoft.com/office/drawing/2014/main" id="{8C448D85-B2E5-4249-A7E1-37C2978F32E9}"/>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4" name="CuadroTexto 331">
          <a:extLst>
            <a:ext uri="{FF2B5EF4-FFF2-40B4-BE49-F238E27FC236}">
              <a16:creationId xmlns:a16="http://schemas.microsoft.com/office/drawing/2014/main" id="{3986C83B-A5BF-49ED-AFB6-141DD53259C7}"/>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5" name="CuadroTexto 333">
          <a:extLst>
            <a:ext uri="{FF2B5EF4-FFF2-40B4-BE49-F238E27FC236}">
              <a16:creationId xmlns:a16="http://schemas.microsoft.com/office/drawing/2014/main" id="{1708C667-8E05-48BF-9AD7-5D6C7A3EDD46}"/>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6" name="CuadroTexto 334">
          <a:extLst>
            <a:ext uri="{FF2B5EF4-FFF2-40B4-BE49-F238E27FC236}">
              <a16:creationId xmlns:a16="http://schemas.microsoft.com/office/drawing/2014/main" id="{81BC972A-2729-4CE5-85EE-79FBBF89695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7" name="CuadroTexto 335">
          <a:extLst>
            <a:ext uri="{FF2B5EF4-FFF2-40B4-BE49-F238E27FC236}">
              <a16:creationId xmlns:a16="http://schemas.microsoft.com/office/drawing/2014/main" id="{6AAD5C4A-D9EE-4BDD-9413-46B6271DC84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8" name="CuadroTexto 4527">
          <a:extLst>
            <a:ext uri="{FF2B5EF4-FFF2-40B4-BE49-F238E27FC236}">
              <a16:creationId xmlns:a16="http://schemas.microsoft.com/office/drawing/2014/main" id="{D09456B5-7008-4098-9820-66F5DCACA90D}"/>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29" name="CuadroTexto 4528">
          <a:extLst>
            <a:ext uri="{FF2B5EF4-FFF2-40B4-BE49-F238E27FC236}">
              <a16:creationId xmlns:a16="http://schemas.microsoft.com/office/drawing/2014/main" id="{66903B3C-A0EC-4EF8-9200-9ABFABD93DAE}"/>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0" name="CuadroTexto 4529">
          <a:extLst>
            <a:ext uri="{FF2B5EF4-FFF2-40B4-BE49-F238E27FC236}">
              <a16:creationId xmlns:a16="http://schemas.microsoft.com/office/drawing/2014/main" id="{7DB339D0-F463-438F-9822-602BC4DAD48A}"/>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1" name="CuadroTexto 4530">
          <a:extLst>
            <a:ext uri="{FF2B5EF4-FFF2-40B4-BE49-F238E27FC236}">
              <a16:creationId xmlns:a16="http://schemas.microsoft.com/office/drawing/2014/main" id="{D17ED464-C167-419F-BCD0-E72053071526}"/>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2" name="CuadroTexto 4531">
          <a:extLst>
            <a:ext uri="{FF2B5EF4-FFF2-40B4-BE49-F238E27FC236}">
              <a16:creationId xmlns:a16="http://schemas.microsoft.com/office/drawing/2014/main" id="{9611CB8E-549B-4B57-BC0D-4BCFD1F9BC8E}"/>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3" name="CuadroTexto 4532">
          <a:extLst>
            <a:ext uri="{FF2B5EF4-FFF2-40B4-BE49-F238E27FC236}">
              <a16:creationId xmlns:a16="http://schemas.microsoft.com/office/drawing/2014/main" id="{FAE29EDA-E125-4960-9B7F-C857AD56085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4" name="CuadroTexto 4533">
          <a:extLst>
            <a:ext uri="{FF2B5EF4-FFF2-40B4-BE49-F238E27FC236}">
              <a16:creationId xmlns:a16="http://schemas.microsoft.com/office/drawing/2014/main" id="{83A90D22-60DE-4BEF-AB64-1B618044050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5" name="CuadroTexto 4534">
          <a:extLst>
            <a:ext uri="{FF2B5EF4-FFF2-40B4-BE49-F238E27FC236}">
              <a16:creationId xmlns:a16="http://schemas.microsoft.com/office/drawing/2014/main" id="{2CF861A3-7423-4226-A8ED-2B274370B7B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6" name="CuadroTexto 4535">
          <a:extLst>
            <a:ext uri="{FF2B5EF4-FFF2-40B4-BE49-F238E27FC236}">
              <a16:creationId xmlns:a16="http://schemas.microsoft.com/office/drawing/2014/main" id="{622AF6B9-C4EE-45B6-8435-78DEB52B4E3A}"/>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7" name="CuadroTexto 4536">
          <a:extLst>
            <a:ext uri="{FF2B5EF4-FFF2-40B4-BE49-F238E27FC236}">
              <a16:creationId xmlns:a16="http://schemas.microsoft.com/office/drawing/2014/main" id="{612C4FFE-17FA-4AF2-8417-BB9F19E92E13}"/>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8" name="CuadroTexto 4537">
          <a:extLst>
            <a:ext uri="{FF2B5EF4-FFF2-40B4-BE49-F238E27FC236}">
              <a16:creationId xmlns:a16="http://schemas.microsoft.com/office/drawing/2014/main" id="{AD48E00D-23E8-48A2-A189-EC029E4DA607}"/>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39" name="CuadroTexto 4538">
          <a:extLst>
            <a:ext uri="{FF2B5EF4-FFF2-40B4-BE49-F238E27FC236}">
              <a16:creationId xmlns:a16="http://schemas.microsoft.com/office/drawing/2014/main" id="{5B2B4185-F8B2-4496-B00F-2873F230E49F}"/>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40" name="CuadroTexto 4539">
          <a:extLst>
            <a:ext uri="{FF2B5EF4-FFF2-40B4-BE49-F238E27FC236}">
              <a16:creationId xmlns:a16="http://schemas.microsoft.com/office/drawing/2014/main" id="{176EC991-1691-4430-B4A9-EF08C46E17D6}"/>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41" name="CuadroTexto 4540">
          <a:extLst>
            <a:ext uri="{FF2B5EF4-FFF2-40B4-BE49-F238E27FC236}">
              <a16:creationId xmlns:a16="http://schemas.microsoft.com/office/drawing/2014/main" id="{A2244464-AF13-4C9D-A06C-C22D3D2E6F67}"/>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542" name="CuadroTexto 4541">
          <a:extLst>
            <a:ext uri="{FF2B5EF4-FFF2-40B4-BE49-F238E27FC236}">
              <a16:creationId xmlns:a16="http://schemas.microsoft.com/office/drawing/2014/main" id="{76A5EF7B-895A-48B9-9069-4F30770E4BCE}"/>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43" name="CuadroTexto 4542">
          <a:extLst>
            <a:ext uri="{FF2B5EF4-FFF2-40B4-BE49-F238E27FC236}">
              <a16:creationId xmlns:a16="http://schemas.microsoft.com/office/drawing/2014/main" id="{862574CE-FA98-4DCD-A641-C63EA107732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44" name="CuadroTexto 4543">
          <a:extLst>
            <a:ext uri="{FF2B5EF4-FFF2-40B4-BE49-F238E27FC236}">
              <a16:creationId xmlns:a16="http://schemas.microsoft.com/office/drawing/2014/main" id="{9D13145B-34F3-47BB-AF9E-E506EDAC03D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45" name="CuadroTexto 4544">
          <a:extLst>
            <a:ext uri="{FF2B5EF4-FFF2-40B4-BE49-F238E27FC236}">
              <a16:creationId xmlns:a16="http://schemas.microsoft.com/office/drawing/2014/main" id="{9E95A1A0-17A1-473A-BC39-3B9635B01F0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46" name="CuadroTexto 4545">
          <a:extLst>
            <a:ext uri="{FF2B5EF4-FFF2-40B4-BE49-F238E27FC236}">
              <a16:creationId xmlns:a16="http://schemas.microsoft.com/office/drawing/2014/main" id="{9520E452-2512-4F5B-9228-D2948233F46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47" name="CuadroTexto 4546">
          <a:extLst>
            <a:ext uri="{FF2B5EF4-FFF2-40B4-BE49-F238E27FC236}">
              <a16:creationId xmlns:a16="http://schemas.microsoft.com/office/drawing/2014/main" id="{32178366-5276-47A8-9AC5-D8D18B50B92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48" name="CuadroTexto 4547">
          <a:extLst>
            <a:ext uri="{FF2B5EF4-FFF2-40B4-BE49-F238E27FC236}">
              <a16:creationId xmlns:a16="http://schemas.microsoft.com/office/drawing/2014/main" id="{8816E76E-D036-484F-9DDA-30D300E3951B}"/>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49" name="CuadroTexto 4548">
          <a:extLst>
            <a:ext uri="{FF2B5EF4-FFF2-40B4-BE49-F238E27FC236}">
              <a16:creationId xmlns:a16="http://schemas.microsoft.com/office/drawing/2014/main" id="{3106E06B-B384-4BCD-8456-4EECD7EAC2B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50" name="CuadroTexto 4549">
          <a:extLst>
            <a:ext uri="{FF2B5EF4-FFF2-40B4-BE49-F238E27FC236}">
              <a16:creationId xmlns:a16="http://schemas.microsoft.com/office/drawing/2014/main" id="{7660FA37-029B-4D18-83EF-01E73AB4BE4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51" name="CuadroTexto 4550">
          <a:extLst>
            <a:ext uri="{FF2B5EF4-FFF2-40B4-BE49-F238E27FC236}">
              <a16:creationId xmlns:a16="http://schemas.microsoft.com/office/drawing/2014/main" id="{52FFF901-78EA-4007-B6F0-E0569F331E7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52" name="CuadroTexto 4551">
          <a:extLst>
            <a:ext uri="{FF2B5EF4-FFF2-40B4-BE49-F238E27FC236}">
              <a16:creationId xmlns:a16="http://schemas.microsoft.com/office/drawing/2014/main" id="{1F56F318-F56F-4EEF-BF3C-8B49BD39E8D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53" name="CuadroTexto 4552">
          <a:extLst>
            <a:ext uri="{FF2B5EF4-FFF2-40B4-BE49-F238E27FC236}">
              <a16:creationId xmlns:a16="http://schemas.microsoft.com/office/drawing/2014/main" id="{29F1AB04-3C96-40C5-B0EB-DFA067E04FC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54" name="CuadroTexto 4553">
          <a:extLst>
            <a:ext uri="{FF2B5EF4-FFF2-40B4-BE49-F238E27FC236}">
              <a16:creationId xmlns:a16="http://schemas.microsoft.com/office/drawing/2014/main" id="{F2DCB11B-8514-43D1-BC4C-2C844290B18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55" name="CuadroTexto 4554">
          <a:extLst>
            <a:ext uri="{FF2B5EF4-FFF2-40B4-BE49-F238E27FC236}">
              <a16:creationId xmlns:a16="http://schemas.microsoft.com/office/drawing/2014/main" id="{A6D5F109-4274-4F37-879A-5BBF02BF2C7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56" name="CuadroTexto 4555">
          <a:extLst>
            <a:ext uri="{FF2B5EF4-FFF2-40B4-BE49-F238E27FC236}">
              <a16:creationId xmlns:a16="http://schemas.microsoft.com/office/drawing/2014/main" id="{D0F5F3AE-A9E5-4D4F-8177-E93978DC17D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57" name="CuadroTexto 4556">
          <a:extLst>
            <a:ext uri="{FF2B5EF4-FFF2-40B4-BE49-F238E27FC236}">
              <a16:creationId xmlns:a16="http://schemas.microsoft.com/office/drawing/2014/main" id="{330F8B59-95AE-4F9F-8E85-4078160C1F8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58" name="CuadroTexto 4557">
          <a:extLst>
            <a:ext uri="{FF2B5EF4-FFF2-40B4-BE49-F238E27FC236}">
              <a16:creationId xmlns:a16="http://schemas.microsoft.com/office/drawing/2014/main" id="{B3B4FF8C-0F8D-473B-A738-547B5B3CCAB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59" name="CuadroTexto 4558">
          <a:extLst>
            <a:ext uri="{FF2B5EF4-FFF2-40B4-BE49-F238E27FC236}">
              <a16:creationId xmlns:a16="http://schemas.microsoft.com/office/drawing/2014/main" id="{B5E25AC5-2C07-4515-804B-F8351B7D445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60" name="CuadroTexto 4559">
          <a:extLst>
            <a:ext uri="{FF2B5EF4-FFF2-40B4-BE49-F238E27FC236}">
              <a16:creationId xmlns:a16="http://schemas.microsoft.com/office/drawing/2014/main" id="{BD4FFFD9-6CE0-4EA2-8104-83F39E683D3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61" name="CuadroTexto 4560">
          <a:extLst>
            <a:ext uri="{FF2B5EF4-FFF2-40B4-BE49-F238E27FC236}">
              <a16:creationId xmlns:a16="http://schemas.microsoft.com/office/drawing/2014/main" id="{9F5DEE40-CD37-4C15-9A8E-B67424D3810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62" name="CuadroTexto 4561">
          <a:extLst>
            <a:ext uri="{FF2B5EF4-FFF2-40B4-BE49-F238E27FC236}">
              <a16:creationId xmlns:a16="http://schemas.microsoft.com/office/drawing/2014/main" id="{64966691-E0B3-499A-B95A-4FFBCAB830B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63" name="CuadroTexto 4562">
          <a:extLst>
            <a:ext uri="{FF2B5EF4-FFF2-40B4-BE49-F238E27FC236}">
              <a16:creationId xmlns:a16="http://schemas.microsoft.com/office/drawing/2014/main" id="{7399C874-8678-43FB-A481-3264A4AAA29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64" name="CuadroTexto 4563">
          <a:extLst>
            <a:ext uri="{FF2B5EF4-FFF2-40B4-BE49-F238E27FC236}">
              <a16:creationId xmlns:a16="http://schemas.microsoft.com/office/drawing/2014/main" id="{2ADC252F-7BC0-4F11-BD98-FBD18593A1D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65" name="CuadroTexto 4564">
          <a:extLst>
            <a:ext uri="{FF2B5EF4-FFF2-40B4-BE49-F238E27FC236}">
              <a16:creationId xmlns:a16="http://schemas.microsoft.com/office/drawing/2014/main" id="{FADCED21-E4E5-42A0-815C-D86F310AD62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66" name="CuadroTexto 4565">
          <a:extLst>
            <a:ext uri="{FF2B5EF4-FFF2-40B4-BE49-F238E27FC236}">
              <a16:creationId xmlns:a16="http://schemas.microsoft.com/office/drawing/2014/main" id="{0A3C5E3F-2B66-464A-8C17-94AB45905D5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67" name="CuadroTexto 4566">
          <a:extLst>
            <a:ext uri="{FF2B5EF4-FFF2-40B4-BE49-F238E27FC236}">
              <a16:creationId xmlns:a16="http://schemas.microsoft.com/office/drawing/2014/main" id="{FB687E09-0F9F-4886-947D-2E067A4069D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68" name="CuadroTexto 4567">
          <a:extLst>
            <a:ext uri="{FF2B5EF4-FFF2-40B4-BE49-F238E27FC236}">
              <a16:creationId xmlns:a16="http://schemas.microsoft.com/office/drawing/2014/main" id="{FC3E880B-8876-403A-B5C4-E488909C391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69" name="CuadroTexto 4568">
          <a:extLst>
            <a:ext uri="{FF2B5EF4-FFF2-40B4-BE49-F238E27FC236}">
              <a16:creationId xmlns:a16="http://schemas.microsoft.com/office/drawing/2014/main" id="{E61B69B7-E160-4D2C-9DE9-0EEDDEFBF4A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70" name="CuadroTexto 4569">
          <a:extLst>
            <a:ext uri="{FF2B5EF4-FFF2-40B4-BE49-F238E27FC236}">
              <a16:creationId xmlns:a16="http://schemas.microsoft.com/office/drawing/2014/main" id="{AEDBBC44-32A3-4A8C-BD4B-FDEB829BDF1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71" name="CuadroTexto 4570">
          <a:extLst>
            <a:ext uri="{FF2B5EF4-FFF2-40B4-BE49-F238E27FC236}">
              <a16:creationId xmlns:a16="http://schemas.microsoft.com/office/drawing/2014/main" id="{DDA0BFC3-174D-4AAE-9A01-63B38F00C2E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72" name="CuadroTexto 4571">
          <a:extLst>
            <a:ext uri="{FF2B5EF4-FFF2-40B4-BE49-F238E27FC236}">
              <a16:creationId xmlns:a16="http://schemas.microsoft.com/office/drawing/2014/main" id="{77F0F6FA-1FA7-4FB7-B57A-1299D4A0D15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73" name="CuadroTexto 4572">
          <a:extLst>
            <a:ext uri="{FF2B5EF4-FFF2-40B4-BE49-F238E27FC236}">
              <a16:creationId xmlns:a16="http://schemas.microsoft.com/office/drawing/2014/main" id="{CFC12DB7-5D71-404D-9FB8-FC28F4EB24A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74" name="CuadroTexto 4573">
          <a:extLst>
            <a:ext uri="{FF2B5EF4-FFF2-40B4-BE49-F238E27FC236}">
              <a16:creationId xmlns:a16="http://schemas.microsoft.com/office/drawing/2014/main" id="{48ECC123-17FC-408D-AB2B-F4440D5F5F1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75" name="CuadroTexto 4574">
          <a:extLst>
            <a:ext uri="{FF2B5EF4-FFF2-40B4-BE49-F238E27FC236}">
              <a16:creationId xmlns:a16="http://schemas.microsoft.com/office/drawing/2014/main" id="{7B6392FA-767C-4C2A-A848-EE6CD73CC42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76" name="CuadroTexto 4575">
          <a:extLst>
            <a:ext uri="{FF2B5EF4-FFF2-40B4-BE49-F238E27FC236}">
              <a16:creationId xmlns:a16="http://schemas.microsoft.com/office/drawing/2014/main" id="{F21CD3C5-A035-48C0-97A4-322A8081C00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77" name="CuadroTexto 4576">
          <a:extLst>
            <a:ext uri="{FF2B5EF4-FFF2-40B4-BE49-F238E27FC236}">
              <a16:creationId xmlns:a16="http://schemas.microsoft.com/office/drawing/2014/main" id="{90F2F6B9-EC26-4D6A-944E-FB4868DC1AB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78" name="CuadroTexto 4577">
          <a:extLst>
            <a:ext uri="{FF2B5EF4-FFF2-40B4-BE49-F238E27FC236}">
              <a16:creationId xmlns:a16="http://schemas.microsoft.com/office/drawing/2014/main" id="{E26DDD58-4908-46F4-B3F5-EDF32F3AA7F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79" name="CuadroTexto 4578">
          <a:extLst>
            <a:ext uri="{FF2B5EF4-FFF2-40B4-BE49-F238E27FC236}">
              <a16:creationId xmlns:a16="http://schemas.microsoft.com/office/drawing/2014/main" id="{DC56F5A2-2E3C-47F0-8AED-1FB88E86B6B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80" name="CuadroTexto 4579">
          <a:extLst>
            <a:ext uri="{FF2B5EF4-FFF2-40B4-BE49-F238E27FC236}">
              <a16:creationId xmlns:a16="http://schemas.microsoft.com/office/drawing/2014/main" id="{13589A46-070A-42B8-B62B-A3BE14ACAC6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81" name="CuadroTexto 4580">
          <a:extLst>
            <a:ext uri="{FF2B5EF4-FFF2-40B4-BE49-F238E27FC236}">
              <a16:creationId xmlns:a16="http://schemas.microsoft.com/office/drawing/2014/main" id="{9FD91115-C693-49F3-955A-8A315EE25FE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82" name="CuadroTexto 4581">
          <a:extLst>
            <a:ext uri="{FF2B5EF4-FFF2-40B4-BE49-F238E27FC236}">
              <a16:creationId xmlns:a16="http://schemas.microsoft.com/office/drawing/2014/main" id="{C33D9644-30C7-4EC6-B4D3-138631D6655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83" name="CuadroTexto 4582">
          <a:extLst>
            <a:ext uri="{FF2B5EF4-FFF2-40B4-BE49-F238E27FC236}">
              <a16:creationId xmlns:a16="http://schemas.microsoft.com/office/drawing/2014/main" id="{9AF983D9-30EB-405B-924E-52CA6E72B7C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84" name="CuadroTexto 4583">
          <a:extLst>
            <a:ext uri="{FF2B5EF4-FFF2-40B4-BE49-F238E27FC236}">
              <a16:creationId xmlns:a16="http://schemas.microsoft.com/office/drawing/2014/main" id="{1E785C49-C5B8-4725-8BBF-AF356A7128EA}"/>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85" name="CuadroTexto 4584">
          <a:extLst>
            <a:ext uri="{FF2B5EF4-FFF2-40B4-BE49-F238E27FC236}">
              <a16:creationId xmlns:a16="http://schemas.microsoft.com/office/drawing/2014/main" id="{365C6BE3-98A2-4F14-AC85-EAD79F18CA3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86" name="CuadroTexto 4585">
          <a:extLst>
            <a:ext uri="{FF2B5EF4-FFF2-40B4-BE49-F238E27FC236}">
              <a16:creationId xmlns:a16="http://schemas.microsoft.com/office/drawing/2014/main" id="{0F742356-C38C-4FA1-AA72-B61EE4EB43B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87" name="CuadroTexto 4586">
          <a:extLst>
            <a:ext uri="{FF2B5EF4-FFF2-40B4-BE49-F238E27FC236}">
              <a16:creationId xmlns:a16="http://schemas.microsoft.com/office/drawing/2014/main" id="{A767CD42-CEC0-4006-AB43-8838E2665E1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88" name="CuadroTexto 4587">
          <a:extLst>
            <a:ext uri="{FF2B5EF4-FFF2-40B4-BE49-F238E27FC236}">
              <a16:creationId xmlns:a16="http://schemas.microsoft.com/office/drawing/2014/main" id="{9BE16581-DCA8-4A05-B202-9BF7E5F40AC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89" name="CuadroTexto 4588">
          <a:extLst>
            <a:ext uri="{FF2B5EF4-FFF2-40B4-BE49-F238E27FC236}">
              <a16:creationId xmlns:a16="http://schemas.microsoft.com/office/drawing/2014/main" id="{E0A24C8B-5D9D-4DBF-A8FC-83502E7C9B0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90" name="CuadroTexto 4589">
          <a:extLst>
            <a:ext uri="{FF2B5EF4-FFF2-40B4-BE49-F238E27FC236}">
              <a16:creationId xmlns:a16="http://schemas.microsoft.com/office/drawing/2014/main" id="{50C13439-0421-49E1-80D6-93213C1951D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91" name="CuadroTexto 4590">
          <a:extLst>
            <a:ext uri="{FF2B5EF4-FFF2-40B4-BE49-F238E27FC236}">
              <a16:creationId xmlns:a16="http://schemas.microsoft.com/office/drawing/2014/main" id="{CA37CECC-B679-4C85-8B0A-F236144A1F6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92" name="CuadroTexto 4591">
          <a:extLst>
            <a:ext uri="{FF2B5EF4-FFF2-40B4-BE49-F238E27FC236}">
              <a16:creationId xmlns:a16="http://schemas.microsoft.com/office/drawing/2014/main" id="{A216E717-89E3-46AF-9C64-9EB0FE9B54D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93" name="CuadroTexto 4592">
          <a:extLst>
            <a:ext uri="{FF2B5EF4-FFF2-40B4-BE49-F238E27FC236}">
              <a16:creationId xmlns:a16="http://schemas.microsoft.com/office/drawing/2014/main" id="{44DC5E62-BE75-46EF-9461-A10A7B9ABCA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94" name="CuadroTexto 4593">
          <a:extLst>
            <a:ext uri="{FF2B5EF4-FFF2-40B4-BE49-F238E27FC236}">
              <a16:creationId xmlns:a16="http://schemas.microsoft.com/office/drawing/2014/main" id="{E27A7622-0328-49AD-BDAD-BC2AD0B8845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95" name="CuadroTexto 4594">
          <a:extLst>
            <a:ext uri="{FF2B5EF4-FFF2-40B4-BE49-F238E27FC236}">
              <a16:creationId xmlns:a16="http://schemas.microsoft.com/office/drawing/2014/main" id="{30CFDD46-F126-4D70-8725-903EBAFC575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596" name="CuadroTexto 4595">
          <a:extLst>
            <a:ext uri="{FF2B5EF4-FFF2-40B4-BE49-F238E27FC236}">
              <a16:creationId xmlns:a16="http://schemas.microsoft.com/office/drawing/2014/main" id="{448972B8-D604-4C82-86F6-52940B975C4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97" name="CuadroTexto 4596">
          <a:extLst>
            <a:ext uri="{FF2B5EF4-FFF2-40B4-BE49-F238E27FC236}">
              <a16:creationId xmlns:a16="http://schemas.microsoft.com/office/drawing/2014/main" id="{1A72657A-4CE6-491F-B10F-3DDADD1D5C9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98" name="CuadroTexto 4597">
          <a:extLst>
            <a:ext uri="{FF2B5EF4-FFF2-40B4-BE49-F238E27FC236}">
              <a16:creationId xmlns:a16="http://schemas.microsoft.com/office/drawing/2014/main" id="{5A3AD275-60DD-4C82-B9C8-41137DE027F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599" name="CuadroTexto 4598">
          <a:extLst>
            <a:ext uri="{FF2B5EF4-FFF2-40B4-BE49-F238E27FC236}">
              <a16:creationId xmlns:a16="http://schemas.microsoft.com/office/drawing/2014/main" id="{22D8D8BC-6043-47BA-8B65-71CECE61F7E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00" name="CuadroTexto 4599">
          <a:extLst>
            <a:ext uri="{FF2B5EF4-FFF2-40B4-BE49-F238E27FC236}">
              <a16:creationId xmlns:a16="http://schemas.microsoft.com/office/drawing/2014/main" id="{83DF366E-16A5-476E-89D5-B35AABE42D9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01" name="CuadroTexto 4600">
          <a:extLst>
            <a:ext uri="{FF2B5EF4-FFF2-40B4-BE49-F238E27FC236}">
              <a16:creationId xmlns:a16="http://schemas.microsoft.com/office/drawing/2014/main" id="{492C94AA-3706-4F53-AD12-75FE57909CE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02" name="CuadroTexto 4601">
          <a:extLst>
            <a:ext uri="{FF2B5EF4-FFF2-40B4-BE49-F238E27FC236}">
              <a16:creationId xmlns:a16="http://schemas.microsoft.com/office/drawing/2014/main" id="{253A7F16-BE1E-4EAC-A55F-57C1B316138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03" name="CuadroTexto 4602">
          <a:extLst>
            <a:ext uri="{FF2B5EF4-FFF2-40B4-BE49-F238E27FC236}">
              <a16:creationId xmlns:a16="http://schemas.microsoft.com/office/drawing/2014/main" id="{23B633CE-023D-4D75-BD34-6BDBA12C0B6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04" name="CuadroTexto 4603">
          <a:extLst>
            <a:ext uri="{FF2B5EF4-FFF2-40B4-BE49-F238E27FC236}">
              <a16:creationId xmlns:a16="http://schemas.microsoft.com/office/drawing/2014/main" id="{AC7B9694-6E68-4C00-A4A0-7A71C556178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05" name="CuadroTexto 4604">
          <a:extLst>
            <a:ext uri="{FF2B5EF4-FFF2-40B4-BE49-F238E27FC236}">
              <a16:creationId xmlns:a16="http://schemas.microsoft.com/office/drawing/2014/main" id="{3CC93A3C-1E1B-4C9F-9B87-0C957FBCC35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06" name="CuadroTexto 4605">
          <a:extLst>
            <a:ext uri="{FF2B5EF4-FFF2-40B4-BE49-F238E27FC236}">
              <a16:creationId xmlns:a16="http://schemas.microsoft.com/office/drawing/2014/main" id="{2DCC042B-72D5-43EB-8FB2-B68FE89F9F0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07" name="CuadroTexto 4606">
          <a:extLst>
            <a:ext uri="{FF2B5EF4-FFF2-40B4-BE49-F238E27FC236}">
              <a16:creationId xmlns:a16="http://schemas.microsoft.com/office/drawing/2014/main" id="{6CE72B9D-0137-41C1-9003-501522CE3FD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08" name="CuadroTexto 4607">
          <a:extLst>
            <a:ext uri="{FF2B5EF4-FFF2-40B4-BE49-F238E27FC236}">
              <a16:creationId xmlns:a16="http://schemas.microsoft.com/office/drawing/2014/main" id="{5C069534-5D2C-4F87-9E23-9D3B99E6529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09" name="CuadroTexto 4608">
          <a:extLst>
            <a:ext uri="{FF2B5EF4-FFF2-40B4-BE49-F238E27FC236}">
              <a16:creationId xmlns:a16="http://schemas.microsoft.com/office/drawing/2014/main" id="{EEF0CCB2-EA8C-47D0-932E-FA6A4C9D429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10" name="CuadroTexto 4609">
          <a:extLst>
            <a:ext uri="{FF2B5EF4-FFF2-40B4-BE49-F238E27FC236}">
              <a16:creationId xmlns:a16="http://schemas.microsoft.com/office/drawing/2014/main" id="{DEB5814C-400D-44F3-8010-D9F1EAEFDF8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11" name="CuadroTexto 4610">
          <a:extLst>
            <a:ext uri="{FF2B5EF4-FFF2-40B4-BE49-F238E27FC236}">
              <a16:creationId xmlns:a16="http://schemas.microsoft.com/office/drawing/2014/main" id="{F2C95D0A-F8E0-4B21-A56C-0BD94B540DC1}"/>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12" name="CuadroTexto 4611">
          <a:extLst>
            <a:ext uri="{FF2B5EF4-FFF2-40B4-BE49-F238E27FC236}">
              <a16:creationId xmlns:a16="http://schemas.microsoft.com/office/drawing/2014/main" id="{7C33B202-4ABE-4A64-873F-D952BD6ACBC8}"/>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13" name="CuadroTexto 4612">
          <a:extLst>
            <a:ext uri="{FF2B5EF4-FFF2-40B4-BE49-F238E27FC236}">
              <a16:creationId xmlns:a16="http://schemas.microsoft.com/office/drawing/2014/main" id="{BD22DEF4-AAEC-46F5-A0F3-55054308C6A9}"/>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14" name="CuadroTexto 4613">
          <a:extLst>
            <a:ext uri="{FF2B5EF4-FFF2-40B4-BE49-F238E27FC236}">
              <a16:creationId xmlns:a16="http://schemas.microsoft.com/office/drawing/2014/main" id="{AA8EEE4F-E0AA-405A-A3CD-73BB82F76BE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15" name="CuadroTexto 4614">
          <a:extLst>
            <a:ext uri="{FF2B5EF4-FFF2-40B4-BE49-F238E27FC236}">
              <a16:creationId xmlns:a16="http://schemas.microsoft.com/office/drawing/2014/main" id="{3237B5C6-6C2D-47FD-B256-F28BC1F333F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16" name="CuadroTexto 4615">
          <a:extLst>
            <a:ext uri="{FF2B5EF4-FFF2-40B4-BE49-F238E27FC236}">
              <a16:creationId xmlns:a16="http://schemas.microsoft.com/office/drawing/2014/main" id="{27BF975B-95B9-4922-95B2-6A85CBC7112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17" name="CuadroTexto 4616">
          <a:extLst>
            <a:ext uri="{FF2B5EF4-FFF2-40B4-BE49-F238E27FC236}">
              <a16:creationId xmlns:a16="http://schemas.microsoft.com/office/drawing/2014/main" id="{EBD27C60-2258-4CEA-ABAB-67716DFA51A7}"/>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18" name="CuadroTexto 4617">
          <a:extLst>
            <a:ext uri="{FF2B5EF4-FFF2-40B4-BE49-F238E27FC236}">
              <a16:creationId xmlns:a16="http://schemas.microsoft.com/office/drawing/2014/main" id="{CD2CA8B6-ACCA-466D-9240-1191F276053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19" name="CuadroTexto 4618">
          <a:extLst>
            <a:ext uri="{FF2B5EF4-FFF2-40B4-BE49-F238E27FC236}">
              <a16:creationId xmlns:a16="http://schemas.microsoft.com/office/drawing/2014/main" id="{98DF2C02-892B-4158-AFE6-8BFE5C015E1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20" name="CuadroTexto 4619">
          <a:extLst>
            <a:ext uri="{FF2B5EF4-FFF2-40B4-BE49-F238E27FC236}">
              <a16:creationId xmlns:a16="http://schemas.microsoft.com/office/drawing/2014/main" id="{04F35E30-399E-404E-A708-8D6880BEC34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21" name="CuadroTexto 4620">
          <a:extLst>
            <a:ext uri="{FF2B5EF4-FFF2-40B4-BE49-F238E27FC236}">
              <a16:creationId xmlns:a16="http://schemas.microsoft.com/office/drawing/2014/main" id="{6D70E874-95A8-4132-A8C8-35994236B8F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22" name="CuadroTexto 4621">
          <a:extLst>
            <a:ext uri="{FF2B5EF4-FFF2-40B4-BE49-F238E27FC236}">
              <a16:creationId xmlns:a16="http://schemas.microsoft.com/office/drawing/2014/main" id="{04459A89-3107-4548-9170-7627BA367ED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23" name="CuadroTexto 4622">
          <a:extLst>
            <a:ext uri="{FF2B5EF4-FFF2-40B4-BE49-F238E27FC236}">
              <a16:creationId xmlns:a16="http://schemas.microsoft.com/office/drawing/2014/main" id="{1ED7ADD6-A75E-4DC9-B8AE-4B46B62F0F9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24" name="CuadroTexto 4623">
          <a:extLst>
            <a:ext uri="{FF2B5EF4-FFF2-40B4-BE49-F238E27FC236}">
              <a16:creationId xmlns:a16="http://schemas.microsoft.com/office/drawing/2014/main" id="{D2AABB34-F2F5-479A-9D7C-D99F707A62B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25" name="CuadroTexto 4624">
          <a:extLst>
            <a:ext uri="{FF2B5EF4-FFF2-40B4-BE49-F238E27FC236}">
              <a16:creationId xmlns:a16="http://schemas.microsoft.com/office/drawing/2014/main" id="{F6EF7B50-BA43-439C-BE1C-D6E97F0BD2D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26" name="CuadroTexto 4625">
          <a:extLst>
            <a:ext uri="{FF2B5EF4-FFF2-40B4-BE49-F238E27FC236}">
              <a16:creationId xmlns:a16="http://schemas.microsoft.com/office/drawing/2014/main" id="{73BB677E-EBBD-4122-BA4B-8355691B8FF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27" name="CuadroTexto 4626">
          <a:extLst>
            <a:ext uri="{FF2B5EF4-FFF2-40B4-BE49-F238E27FC236}">
              <a16:creationId xmlns:a16="http://schemas.microsoft.com/office/drawing/2014/main" id="{EE4E69D9-68D7-4D06-96CA-15B2ED74048F}"/>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28" name="CuadroTexto 4627">
          <a:extLst>
            <a:ext uri="{FF2B5EF4-FFF2-40B4-BE49-F238E27FC236}">
              <a16:creationId xmlns:a16="http://schemas.microsoft.com/office/drawing/2014/main" id="{88642B09-1BBE-4CDC-BC44-A2E4BDBAEB5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29" name="CuadroTexto 4628">
          <a:extLst>
            <a:ext uri="{FF2B5EF4-FFF2-40B4-BE49-F238E27FC236}">
              <a16:creationId xmlns:a16="http://schemas.microsoft.com/office/drawing/2014/main" id="{529B6CA9-73EF-4467-8BAC-89C9C6EB9FF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30" name="CuadroTexto 4629">
          <a:extLst>
            <a:ext uri="{FF2B5EF4-FFF2-40B4-BE49-F238E27FC236}">
              <a16:creationId xmlns:a16="http://schemas.microsoft.com/office/drawing/2014/main" id="{51FB2E04-41A7-4C43-A714-5D26F315988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31" name="CuadroTexto 4630">
          <a:extLst>
            <a:ext uri="{FF2B5EF4-FFF2-40B4-BE49-F238E27FC236}">
              <a16:creationId xmlns:a16="http://schemas.microsoft.com/office/drawing/2014/main" id="{94C9EDCF-015B-4ADA-BA10-A36F950194E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32" name="CuadroTexto 4631">
          <a:extLst>
            <a:ext uri="{FF2B5EF4-FFF2-40B4-BE49-F238E27FC236}">
              <a16:creationId xmlns:a16="http://schemas.microsoft.com/office/drawing/2014/main" id="{F9B9AC76-7CA2-49CE-926B-17232D454D8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33" name="CuadroTexto 4632">
          <a:extLst>
            <a:ext uri="{FF2B5EF4-FFF2-40B4-BE49-F238E27FC236}">
              <a16:creationId xmlns:a16="http://schemas.microsoft.com/office/drawing/2014/main" id="{95549890-F08D-46C4-AE4C-658369FFEF7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34" name="CuadroTexto 4633">
          <a:extLst>
            <a:ext uri="{FF2B5EF4-FFF2-40B4-BE49-F238E27FC236}">
              <a16:creationId xmlns:a16="http://schemas.microsoft.com/office/drawing/2014/main" id="{CE573125-F60C-458E-B7DC-517D78BE936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35" name="CuadroTexto 4634">
          <a:extLst>
            <a:ext uri="{FF2B5EF4-FFF2-40B4-BE49-F238E27FC236}">
              <a16:creationId xmlns:a16="http://schemas.microsoft.com/office/drawing/2014/main" id="{BF965EE8-3472-43AB-B6F5-A9BF7E1DD10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36" name="CuadroTexto 4635">
          <a:extLst>
            <a:ext uri="{FF2B5EF4-FFF2-40B4-BE49-F238E27FC236}">
              <a16:creationId xmlns:a16="http://schemas.microsoft.com/office/drawing/2014/main" id="{184CCA0D-6E28-4A9C-AEC5-761AEBEF3FCF}"/>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37" name="CuadroTexto 4636">
          <a:extLst>
            <a:ext uri="{FF2B5EF4-FFF2-40B4-BE49-F238E27FC236}">
              <a16:creationId xmlns:a16="http://schemas.microsoft.com/office/drawing/2014/main" id="{FBE498AE-3008-4D81-BBB3-83FF890E304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38" name="CuadroTexto 4637">
          <a:extLst>
            <a:ext uri="{FF2B5EF4-FFF2-40B4-BE49-F238E27FC236}">
              <a16:creationId xmlns:a16="http://schemas.microsoft.com/office/drawing/2014/main" id="{C7DA4D8A-58B0-4B2A-A9E5-C728E196F64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39" name="CuadroTexto 4638">
          <a:extLst>
            <a:ext uri="{FF2B5EF4-FFF2-40B4-BE49-F238E27FC236}">
              <a16:creationId xmlns:a16="http://schemas.microsoft.com/office/drawing/2014/main" id="{33514F33-607A-4057-AB86-C5727C992C0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40" name="CuadroTexto 4639">
          <a:extLst>
            <a:ext uri="{FF2B5EF4-FFF2-40B4-BE49-F238E27FC236}">
              <a16:creationId xmlns:a16="http://schemas.microsoft.com/office/drawing/2014/main" id="{45BC27D1-AAE2-4369-B367-C9F87B96411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41" name="CuadroTexto 4640">
          <a:extLst>
            <a:ext uri="{FF2B5EF4-FFF2-40B4-BE49-F238E27FC236}">
              <a16:creationId xmlns:a16="http://schemas.microsoft.com/office/drawing/2014/main" id="{77ABB488-55CD-4C91-8E46-C9598EEA6A6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42" name="CuadroTexto 4641">
          <a:extLst>
            <a:ext uri="{FF2B5EF4-FFF2-40B4-BE49-F238E27FC236}">
              <a16:creationId xmlns:a16="http://schemas.microsoft.com/office/drawing/2014/main" id="{DB92D225-C5D1-4463-8271-8506612D72AC}"/>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43" name="CuadroTexto 4642">
          <a:extLst>
            <a:ext uri="{FF2B5EF4-FFF2-40B4-BE49-F238E27FC236}">
              <a16:creationId xmlns:a16="http://schemas.microsoft.com/office/drawing/2014/main" id="{24838FE9-DEE0-406F-9461-B9EAFB86584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44" name="CuadroTexto 4643">
          <a:extLst>
            <a:ext uri="{FF2B5EF4-FFF2-40B4-BE49-F238E27FC236}">
              <a16:creationId xmlns:a16="http://schemas.microsoft.com/office/drawing/2014/main" id="{9BD4A526-FFF9-4A3F-93C7-5BB91639B25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45" name="CuadroTexto 4644">
          <a:extLst>
            <a:ext uri="{FF2B5EF4-FFF2-40B4-BE49-F238E27FC236}">
              <a16:creationId xmlns:a16="http://schemas.microsoft.com/office/drawing/2014/main" id="{15927B99-FC9B-4E0B-8933-2B4444240465}"/>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46" name="CuadroTexto 4645">
          <a:extLst>
            <a:ext uri="{FF2B5EF4-FFF2-40B4-BE49-F238E27FC236}">
              <a16:creationId xmlns:a16="http://schemas.microsoft.com/office/drawing/2014/main" id="{95D4BB26-471F-469D-BA27-8C3B062E0F6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47" name="CuadroTexto 4646">
          <a:extLst>
            <a:ext uri="{FF2B5EF4-FFF2-40B4-BE49-F238E27FC236}">
              <a16:creationId xmlns:a16="http://schemas.microsoft.com/office/drawing/2014/main" id="{646485C8-5869-4E17-8AAC-2DDDD2342E9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48" name="CuadroTexto 4647">
          <a:extLst>
            <a:ext uri="{FF2B5EF4-FFF2-40B4-BE49-F238E27FC236}">
              <a16:creationId xmlns:a16="http://schemas.microsoft.com/office/drawing/2014/main" id="{C25BEAD2-BEC9-4C2C-9BBC-19582DC6D731}"/>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49" name="CuadroTexto 4648">
          <a:extLst>
            <a:ext uri="{FF2B5EF4-FFF2-40B4-BE49-F238E27FC236}">
              <a16:creationId xmlns:a16="http://schemas.microsoft.com/office/drawing/2014/main" id="{11ECC083-1B18-40D0-ABD6-A20F0EF98820}"/>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50" name="CuadroTexto 4649">
          <a:extLst>
            <a:ext uri="{FF2B5EF4-FFF2-40B4-BE49-F238E27FC236}">
              <a16:creationId xmlns:a16="http://schemas.microsoft.com/office/drawing/2014/main" id="{F77A4377-A0BE-4AEB-AADC-8070586FF965}"/>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51" name="CuadroTexto 4650">
          <a:extLst>
            <a:ext uri="{FF2B5EF4-FFF2-40B4-BE49-F238E27FC236}">
              <a16:creationId xmlns:a16="http://schemas.microsoft.com/office/drawing/2014/main" id="{3D30E165-A8A7-41B3-9DE1-813C9A2447B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52" name="CuadroTexto 4651">
          <a:extLst>
            <a:ext uri="{FF2B5EF4-FFF2-40B4-BE49-F238E27FC236}">
              <a16:creationId xmlns:a16="http://schemas.microsoft.com/office/drawing/2014/main" id="{AF435D55-6DE6-402D-B8CE-E637DA9C5958}"/>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53" name="CuadroTexto 4652">
          <a:extLst>
            <a:ext uri="{FF2B5EF4-FFF2-40B4-BE49-F238E27FC236}">
              <a16:creationId xmlns:a16="http://schemas.microsoft.com/office/drawing/2014/main" id="{5480BA65-9A00-4BCF-B83F-EF1FC187A46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54" name="CuadroTexto 4653">
          <a:extLst>
            <a:ext uri="{FF2B5EF4-FFF2-40B4-BE49-F238E27FC236}">
              <a16:creationId xmlns:a16="http://schemas.microsoft.com/office/drawing/2014/main" id="{ECDF86A5-3721-493A-9106-785EC3F6D842}"/>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55" name="CuadroTexto 4654">
          <a:extLst>
            <a:ext uri="{FF2B5EF4-FFF2-40B4-BE49-F238E27FC236}">
              <a16:creationId xmlns:a16="http://schemas.microsoft.com/office/drawing/2014/main" id="{28DD29F3-2D73-464C-B891-4777F93D1AC6}"/>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56" name="CuadroTexto 4655">
          <a:extLst>
            <a:ext uri="{FF2B5EF4-FFF2-40B4-BE49-F238E27FC236}">
              <a16:creationId xmlns:a16="http://schemas.microsoft.com/office/drawing/2014/main" id="{C0006FCB-141B-40D5-ACA3-9B359AF085B4}"/>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57" name="CuadroTexto 4656">
          <a:extLst>
            <a:ext uri="{FF2B5EF4-FFF2-40B4-BE49-F238E27FC236}">
              <a16:creationId xmlns:a16="http://schemas.microsoft.com/office/drawing/2014/main" id="{5494B47D-C2CD-4C65-86CE-C9BF2E837A6B}"/>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58" name="CuadroTexto 4657">
          <a:extLst>
            <a:ext uri="{FF2B5EF4-FFF2-40B4-BE49-F238E27FC236}">
              <a16:creationId xmlns:a16="http://schemas.microsoft.com/office/drawing/2014/main" id="{F226E1F9-D864-4F4B-BD2A-10D6D1A9275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59" name="CuadroTexto 4658">
          <a:extLst>
            <a:ext uri="{FF2B5EF4-FFF2-40B4-BE49-F238E27FC236}">
              <a16:creationId xmlns:a16="http://schemas.microsoft.com/office/drawing/2014/main" id="{0E28E5DD-F4FD-4640-A333-97809F27123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60" name="CuadroTexto 4659">
          <a:extLst>
            <a:ext uri="{FF2B5EF4-FFF2-40B4-BE49-F238E27FC236}">
              <a16:creationId xmlns:a16="http://schemas.microsoft.com/office/drawing/2014/main" id="{55267E60-8B37-4C0A-991A-B2F322DDE3C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61" name="CuadroTexto 4660">
          <a:extLst>
            <a:ext uri="{FF2B5EF4-FFF2-40B4-BE49-F238E27FC236}">
              <a16:creationId xmlns:a16="http://schemas.microsoft.com/office/drawing/2014/main" id="{23A7B426-3F7E-4C04-8528-D8ED591037FE}"/>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62" name="CuadroTexto 4661">
          <a:extLst>
            <a:ext uri="{FF2B5EF4-FFF2-40B4-BE49-F238E27FC236}">
              <a16:creationId xmlns:a16="http://schemas.microsoft.com/office/drawing/2014/main" id="{0B2D4E4B-538D-45F4-B32E-FD2A7209C1A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63" name="CuadroTexto 4662">
          <a:extLst>
            <a:ext uri="{FF2B5EF4-FFF2-40B4-BE49-F238E27FC236}">
              <a16:creationId xmlns:a16="http://schemas.microsoft.com/office/drawing/2014/main" id="{D0F9D655-27A9-41A2-A2C9-E6984077B2E0}"/>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64" name="CuadroTexto 4663">
          <a:extLst>
            <a:ext uri="{FF2B5EF4-FFF2-40B4-BE49-F238E27FC236}">
              <a16:creationId xmlns:a16="http://schemas.microsoft.com/office/drawing/2014/main" id="{7CE113FF-A428-4958-A185-C01193234FB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65" name="CuadroTexto 4664">
          <a:extLst>
            <a:ext uri="{FF2B5EF4-FFF2-40B4-BE49-F238E27FC236}">
              <a16:creationId xmlns:a16="http://schemas.microsoft.com/office/drawing/2014/main" id="{4BF08317-7872-41B3-B88A-FB22CFF303BE}"/>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66" name="CuadroTexto 4665">
          <a:extLst>
            <a:ext uri="{FF2B5EF4-FFF2-40B4-BE49-F238E27FC236}">
              <a16:creationId xmlns:a16="http://schemas.microsoft.com/office/drawing/2014/main" id="{5EA899C4-2D45-41D3-B9E5-ABBCB4074433}"/>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67" name="CuadroTexto 4666">
          <a:extLst>
            <a:ext uri="{FF2B5EF4-FFF2-40B4-BE49-F238E27FC236}">
              <a16:creationId xmlns:a16="http://schemas.microsoft.com/office/drawing/2014/main" id="{A5C5066D-63CE-42C9-8C2D-E9D7C550A857}"/>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11</xdr:row>
      <xdr:rowOff>0</xdr:rowOff>
    </xdr:from>
    <xdr:ext cx="65" cy="172227"/>
    <xdr:sp macro="" textlink="">
      <xdr:nvSpPr>
        <xdr:cNvPr id="4668" name="CuadroTexto 4667">
          <a:extLst>
            <a:ext uri="{FF2B5EF4-FFF2-40B4-BE49-F238E27FC236}">
              <a16:creationId xmlns:a16="http://schemas.microsoft.com/office/drawing/2014/main" id="{CFE2CA41-DA84-4D88-803B-D3CC1268966D}"/>
            </a:ext>
          </a:extLst>
        </xdr:cNvPr>
        <xdr:cNvSpPr txBox="1"/>
      </xdr:nvSpPr>
      <xdr:spPr>
        <a:xfrm>
          <a:off x="2465774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69" name="CuadroTexto 318">
          <a:extLst>
            <a:ext uri="{FF2B5EF4-FFF2-40B4-BE49-F238E27FC236}">
              <a16:creationId xmlns:a16="http://schemas.microsoft.com/office/drawing/2014/main" id="{F1777BB0-9C6B-42B3-B4FA-708F9E4CD74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70" name="CuadroTexto 325">
          <a:extLst>
            <a:ext uri="{FF2B5EF4-FFF2-40B4-BE49-F238E27FC236}">
              <a16:creationId xmlns:a16="http://schemas.microsoft.com/office/drawing/2014/main" id="{B5275575-3AD8-41CC-BCBE-126AEE7970D2}"/>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71" name="CuadroTexto 332">
          <a:extLst>
            <a:ext uri="{FF2B5EF4-FFF2-40B4-BE49-F238E27FC236}">
              <a16:creationId xmlns:a16="http://schemas.microsoft.com/office/drawing/2014/main" id="{C635E17C-17D9-4F37-B9D3-A3E9021CCADD}"/>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72" name="CuadroTexto 318">
          <a:extLst>
            <a:ext uri="{FF2B5EF4-FFF2-40B4-BE49-F238E27FC236}">
              <a16:creationId xmlns:a16="http://schemas.microsoft.com/office/drawing/2014/main" id="{99ADF60D-6E48-46B6-AD58-7F72DE8183AC}"/>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73" name="CuadroTexto 325">
          <a:extLst>
            <a:ext uri="{FF2B5EF4-FFF2-40B4-BE49-F238E27FC236}">
              <a16:creationId xmlns:a16="http://schemas.microsoft.com/office/drawing/2014/main" id="{3A679897-BF64-4227-B7C0-033A8DA20C59}"/>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74" name="CuadroTexto 332">
          <a:extLst>
            <a:ext uri="{FF2B5EF4-FFF2-40B4-BE49-F238E27FC236}">
              <a16:creationId xmlns:a16="http://schemas.microsoft.com/office/drawing/2014/main" id="{1D2FF1D5-9EEB-4710-8A2A-19AA2D50049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75" name="CuadroTexto 4674">
          <a:extLst>
            <a:ext uri="{FF2B5EF4-FFF2-40B4-BE49-F238E27FC236}">
              <a16:creationId xmlns:a16="http://schemas.microsoft.com/office/drawing/2014/main" id="{66F0CE15-7DFE-4766-A96B-3028DC8121E3}"/>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76" name="CuadroTexto 4675">
          <a:extLst>
            <a:ext uri="{FF2B5EF4-FFF2-40B4-BE49-F238E27FC236}">
              <a16:creationId xmlns:a16="http://schemas.microsoft.com/office/drawing/2014/main" id="{E6097347-8857-4DF8-B72E-E6F20654A49A}"/>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11</xdr:row>
      <xdr:rowOff>0</xdr:rowOff>
    </xdr:from>
    <xdr:ext cx="65" cy="172227"/>
    <xdr:sp macro="" textlink="">
      <xdr:nvSpPr>
        <xdr:cNvPr id="4677" name="CuadroTexto 4676">
          <a:extLst>
            <a:ext uri="{FF2B5EF4-FFF2-40B4-BE49-F238E27FC236}">
              <a16:creationId xmlns:a16="http://schemas.microsoft.com/office/drawing/2014/main" id="{1538562B-FB52-4151-9589-561C4DA6E6D4}"/>
            </a:ext>
          </a:extLst>
        </xdr:cNvPr>
        <xdr:cNvSpPr txBox="1"/>
      </xdr:nvSpPr>
      <xdr:spPr>
        <a:xfrm>
          <a:off x="25108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78" name="CuadroTexto 319">
          <a:extLst>
            <a:ext uri="{FF2B5EF4-FFF2-40B4-BE49-F238E27FC236}">
              <a16:creationId xmlns:a16="http://schemas.microsoft.com/office/drawing/2014/main" id="{EB611050-46D3-43E8-A5B1-F8F8E3BA8FF9}"/>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79" name="CuadroTexto 320">
          <a:extLst>
            <a:ext uri="{FF2B5EF4-FFF2-40B4-BE49-F238E27FC236}">
              <a16:creationId xmlns:a16="http://schemas.microsoft.com/office/drawing/2014/main" id="{FE2AD689-2BD9-44CC-AB4D-AC4B54D7EE0B}"/>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0" name="CuadroTexto 321">
          <a:extLst>
            <a:ext uri="{FF2B5EF4-FFF2-40B4-BE49-F238E27FC236}">
              <a16:creationId xmlns:a16="http://schemas.microsoft.com/office/drawing/2014/main" id="{CE1B56C6-B3C8-4DED-ABF5-E65B4235F7A7}"/>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1" name="CuadroTexto 322">
          <a:extLst>
            <a:ext uri="{FF2B5EF4-FFF2-40B4-BE49-F238E27FC236}">
              <a16:creationId xmlns:a16="http://schemas.microsoft.com/office/drawing/2014/main" id="{3FD6D75B-A36C-4BEE-8CCD-21CCCA3D013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2" name="CuadroTexto 323">
          <a:extLst>
            <a:ext uri="{FF2B5EF4-FFF2-40B4-BE49-F238E27FC236}">
              <a16:creationId xmlns:a16="http://schemas.microsoft.com/office/drawing/2014/main" id="{AE7FB22F-93D9-4D17-9431-3FB2420832A2}"/>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3" name="CuadroTexto 324">
          <a:extLst>
            <a:ext uri="{FF2B5EF4-FFF2-40B4-BE49-F238E27FC236}">
              <a16:creationId xmlns:a16="http://schemas.microsoft.com/office/drawing/2014/main" id="{2C8AD891-B2A4-48A3-8DF8-4471A8D6C97D}"/>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4" name="CuadroTexto 326">
          <a:extLst>
            <a:ext uri="{FF2B5EF4-FFF2-40B4-BE49-F238E27FC236}">
              <a16:creationId xmlns:a16="http://schemas.microsoft.com/office/drawing/2014/main" id="{868514BB-669A-4708-9423-2819403E46EB}"/>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5" name="CuadroTexto 327">
          <a:extLst>
            <a:ext uri="{FF2B5EF4-FFF2-40B4-BE49-F238E27FC236}">
              <a16:creationId xmlns:a16="http://schemas.microsoft.com/office/drawing/2014/main" id="{453B509F-08B8-4F93-B8C7-EF5DBE41A10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6" name="CuadroTexto 328">
          <a:extLst>
            <a:ext uri="{FF2B5EF4-FFF2-40B4-BE49-F238E27FC236}">
              <a16:creationId xmlns:a16="http://schemas.microsoft.com/office/drawing/2014/main" id="{35D764A2-CB43-40C6-BEC9-F261B79C27D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7" name="CuadroTexto 329">
          <a:extLst>
            <a:ext uri="{FF2B5EF4-FFF2-40B4-BE49-F238E27FC236}">
              <a16:creationId xmlns:a16="http://schemas.microsoft.com/office/drawing/2014/main" id="{60A5DDDA-8715-475B-99E4-2836D4EC0A6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8" name="CuadroTexto 330">
          <a:extLst>
            <a:ext uri="{FF2B5EF4-FFF2-40B4-BE49-F238E27FC236}">
              <a16:creationId xmlns:a16="http://schemas.microsoft.com/office/drawing/2014/main" id="{D159C14B-E0E8-49C0-B7BE-1737D22230F9}"/>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89" name="CuadroTexto 331">
          <a:extLst>
            <a:ext uri="{FF2B5EF4-FFF2-40B4-BE49-F238E27FC236}">
              <a16:creationId xmlns:a16="http://schemas.microsoft.com/office/drawing/2014/main" id="{CBC839C0-E57D-4D0A-B45E-2E918AABA7C8}"/>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0" name="CuadroTexto 333">
          <a:extLst>
            <a:ext uri="{FF2B5EF4-FFF2-40B4-BE49-F238E27FC236}">
              <a16:creationId xmlns:a16="http://schemas.microsoft.com/office/drawing/2014/main" id="{8D309990-E233-4CE9-8CB1-ED4EEF87E78D}"/>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1" name="CuadroTexto 334">
          <a:extLst>
            <a:ext uri="{FF2B5EF4-FFF2-40B4-BE49-F238E27FC236}">
              <a16:creationId xmlns:a16="http://schemas.microsoft.com/office/drawing/2014/main" id="{CF038D05-A1A9-42E8-ABDD-0795ED22FCF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2" name="CuadroTexto 335">
          <a:extLst>
            <a:ext uri="{FF2B5EF4-FFF2-40B4-BE49-F238E27FC236}">
              <a16:creationId xmlns:a16="http://schemas.microsoft.com/office/drawing/2014/main" id="{02FF2EC4-5078-45F4-B5A0-E9D5BBD1566B}"/>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3" name="CuadroTexto 319">
          <a:extLst>
            <a:ext uri="{FF2B5EF4-FFF2-40B4-BE49-F238E27FC236}">
              <a16:creationId xmlns:a16="http://schemas.microsoft.com/office/drawing/2014/main" id="{E737CC1C-65C4-46EA-AE03-47A57EFAF0BC}"/>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4" name="CuadroTexto 320">
          <a:extLst>
            <a:ext uri="{FF2B5EF4-FFF2-40B4-BE49-F238E27FC236}">
              <a16:creationId xmlns:a16="http://schemas.microsoft.com/office/drawing/2014/main" id="{1486BABE-A844-4593-A263-C3536E890BEA}"/>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5" name="CuadroTexto 321">
          <a:extLst>
            <a:ext uri="{FF2B5EF4-FFF2-40B4-BE49-F238E27FC236}">
              <a16:creationId xmlns:a16="http://schemas.microsoft.com/office/drawing/2014/main" id="{C19D18F6-E139-4C79-B31D-56389D3049C0}"/>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6" name="CuadroTexto 322">
          <a:extLst>
            <a:ext uri="{FF2B5EF4-FFF2-40B4-BE49-F238E27FC236}">
              <a16:creationId xmlns:a16="http://schemas.microsoft.com/office/drawing/2014/main" id="{07F6B2B1-C925-4AAF-B4E4-3F711352FD9E}"/>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7" name="CuadroTexto 323">
          <a:extLst>
            <a:ext uri="{FF2B5EF4-FFF2-40B4-BE49-F238E27FC236}">
              <a16:creationId xmlns:a16="http://schemas.microsoft.com/office/drawing/2014/main" id="{D7330547-C1EE-42D0-B987-F4A5B3FBE82D}"/>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8" name="CuadroTexto 324">
          <a:extLst>
            <a:ext uri="{FF2B5EF4-FFF2-40B4-BE49-F238E27FC236}">
              <a16:creationId xmlns:a16="http://schemas.microsoft.com/office/drawing/2014/main" id="{E4A805BD-7972-48A2-9923-1F63A7486D6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699" name="CuadroTexto 326">
          <a:extLst>
            <a:ext uri="{FF2B5EF4-FFF2-40B4-BE49-F238E27FC236}">
              <a16:creationId xmlns:a16="http://schemas.microsoft.com/office/drawing/2014/main" id="{91B2E13B-75CC-4643-B6EF-3AF93E0AB257}"/>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0" name="CuadroTexto 327">
          <a:extLst>
            <a:ext uri="{FF2B5EF4-FFF2-40B4-BE49-F238E27FC236}">
              <a16:creationId xmlns:a16="http://schemas.microsoft.com/office/drawing/2014/main" id="{535452E5-9214-4956-816E-BEED4A6057FF}"/>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1" name="CuadroTexto 328">
          <a:extLst>
            <a:ext uri="{FF2B5EF4-FFF2-40B4-BE49-F238E27FC236}">
              <a16:creationId xmlns:a16="http://schemas.microsoft.com/office/drawing/2014/main" id="{91DE5699-AE14-407A-B32D-0C700A8271B0}"/>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2" name="CuadroTexto 329">
          <a:extLst>
            <a:ext uri="{FF2B5EF4-FFF2-40B4-BE49-F238E27FC236}">
              <a16:creationId xmlns:a16="http://schemas.microsoft.com/office/drawing/2014/main" id="{BF1F6593-7AAA-432D-83A5-6D3352D9D859}"/>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3" name="CuadroTexto 330">
          <a:extLst>
            <a:ext uri="{FF2B5EF4-FFF2-40B4-BE49-F238E27FC236}">
              <a16:creationId xmlns:a16="http://schemas.microsoft.com/office/drawing/2014/main" id="{0B1DDE70-5464-4BAF-A5C1-F8297AFFDBF7}"/>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4" name="CuadroTexto 331">
          <a:extLst>
            <a:ext uri="{FF2B5EF4-FFF2-40B4-BE49-F238E27FC236}">
              <a16:creationId xmlns:a16="http://schemas.microsoft.com/office/drawing/2014/main" id="{5E1C6552-A917-47C2-8163-2CFBE831BFC6}"/>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5" name="CuadroTexto 333">
          <a:extLst>
            <a:ext uri="{FF2B5EF4-FFF2-40B4-BE49-F238E27FC236}">
              <a16:creationId xmlns:a16="http://schemas.microsoft.com/office/drawing/2014/main" id="{9507DED5-76F8-4982-BFD5-B85A3EEEC47E}"/>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6" name="CuadroTexto 334">
          <a:extLst>
            <a:ext uri="{FF2B5EF4-FFF2-40B4-BE49-F238E27FC236}">
              <a16:creationId xmlns:a16="http://schemas.microsoft.com/office/drawing/2014/main" id="{8369B253-C052-4668-B4CE-E5255D528CE4}"/>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7" name="CuadroTexto 335">
          <a:extLst>
            <a:ext uri="{FF2B5EF4-FFF2-40B4-BE49-F238E27FC236}">
              <a16:creationId xmlns:a16="http://schemas.microsoft.com/office/drawing/2014/main" id="{0479393D-D897-4CAC-8C43-7D25BAECCE9B}"/>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8" name="CuadroTexto 4707">
          <a:extLst>
            <a:ext uri="{FF2B5EF4-FFF2-40B4-BE49-F238E27FC236}">
              <a16:creationId xmlns:a16="http://schemas.microsoft.com/office/drawing/2014/main" id="{090119E0-61B1-4BB7-A712-F364D52F85F9}"/>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09" name="CuadroTexto 4708">
          <a:extLst>
            <a:ext uri="{FF2B5EF4-FFF2-40B4-BE49-F238E27FC236}">
              <a16:creationId xmlns:a16="http://schemas.microsoft.com/office/drawing/2014/main" id="{660CCA05-66CC-4984-A226-6A22A39D947A}"/>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0" name="CuadroTexto 4709">
          <a:extLst>
            <a:ext uri="{FF2B5EF4-FFF2-40B4-BE49-F238E27FC236}">
              <a16:creationId xmlns:a16="http://schemas.microsoft.com/office/drawing/2014/main" id="{6900D95C-FF37-4673-8202-0219EF72CDAC}"/>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1" name="CuadroTexto 4710">
          <a:extLst>
            <a:ext uri="{FF2B5EF4-FFF2-40B4-BE49-F238E27FC236}">
              <a16:creationId xmlns:a16="http://schemas.microsoft.com/office/drawing/2014/main" id="{9B72F979-B513-4733-8D54-3A095BCB81AB}"/>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2" name="CuadroTexto 4711">
          <a:extLst>
            <a:ext uri="{FF2B5EF4-FFF2-40B4-BE49-F238E27FC236}">
              <a16:creationId xmlns:a16="http://schemas.microsoft.com/office/drawing/2014/main" id="{C0F776AA-13C3-43AB-AEBD-E06F9FFD7A80}"/>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3" name="CuadroTexto 4712">
          <a:extLst>
            <a:ext uri="{FF2B5EF4-FFF2-40B4-BE49-F238E27FC236}">
              <a16:creationId xmlns:a16="http://schemas.microsoft.com/office/drawing/2014/main" id="{8EE8D0FB-56EC-4873-BFF5-2B0321BC7E52}"/>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4" name="CuadroTexto 4713">
          <a:extLst>
            <a:ext uri="{FF2B5EF4-FFF2-40B4-BE49-F238E27FC236}">
              <a16:creationId xmlns:a16="http://schemas.microsoft.com/office/drawing/2014/main" id="{E42E13D0-1E64-49A1-AF96-22D358E954FF}"/>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5" name="CuadroTexto 4714">
          <a:extLst>
            <a:ext uri="{FF2B5EF4-FFF2-40B4-BE49-F238E27FC236}">
              <a16:creationId xmlns:a16="http://schemas.microsoft.com/office/drawing/2014/main" id="{8E362E57-CE42-42F7-8BBE-FB85C618CB01}"/>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6" name="CuadroTexto 4715">
          <a:extLst>
            <a:ext uri="{FF2B5EF4-FFF2-40B4-BE49-F238E27FC236}">
              <a16:creationId xmlns:a16="http://schemas.microsoft.com/office/drawing/2014/main" id="{934D1009-C4C3-4E38-8A83-52619A22D16F}"/>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7" name="CuadroTexto 4716">
          <a:extLst>
            <a:ext uri="{FF2B5EF4-FFF2-40B4-BE49-F238E27FC236}">
              <a16:creationId xmlns:a16="http://schemas.microsoft.com/office/drawing/2014/main" id="{B9FA15F9-64CB-4181-B1C1-CB05273B2378}"/>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8" name="CuadroTexto 4717">
          <a:extLst>
            <a:ext uri="{FF2B5EF4-FFF2-40B4-BE49-F238E27FC236}">
              <a16:creationId xmlns:a16="http://schemas.microsoft.com/office/drawing/2014/main" id="{F35B0E62-6E05-4FEE-98ED-73D190114619}"/>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19" name="CuadroTexto 4718">
          <a:extLst>
            <a:ext uri="{FF2B5EF4-FFF2-40B4-BE49-F238E27FC236}">
              <a16:creationId xmlns:a16="http://schemas.microsoft.com/office/drawing/2014/main" id="{341B17F8-AB07-4C37-A4F4-B0E606BFC343}"/>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20" name="CuadroTexto 4719">
          <a:extLst>
            <a:ext uri="{FF2B5EF4-FFF2-40B4-BE49-F238E27FC236}">
              <a16:creationId xmlns:a16="http://schemas.microsoft.com/office/drawing/2014/main" id="{FFB7AEAA-1D04-4535-A758-59E63F6FE8D0}"/>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21" name="CuadroTexto 4720">
          <a:extLst>
            <a:ext uri="{FF2B5EF4-FFF2-40B4-BE49-F238E27FC236}">
              <a16:creationId xmlns:a16="http://schemas.microsoft.com/office/drawing/2014/main" id="{BB4BAEEE-6B96-448C-9975-A3BA74E2092B}"/>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11</xdr:row>
      <xdr:rowOff>0</xdr:rowOff>
    </xdr:from>
    <xdr:ext cx="65" cy="172227"/>
    <xdr:sp macro="" textlink="">
      <xdr:nvSpPr>
        <xdr:cNvPr id="4722" name="CuadroTexto 4721">
          <a:extLst>
            <a:ext uri="{FF2B5EF4-FFF2-40B4-BE49-F238E27FC236}">
              <a16:creationId xmlns:a16="http://schemas.microsoft.com/office/drawing/2014/main" id="{6AD0A7B1-ADA5-406A-A98C-C2FFCBFF63D8}"/>
            </a:ext>
          </a:extLst>
        </xdr:cNvPr>
        <xdr:cNvSpPr txBox="1"/>
      </xdr:nvSpPr>
      <xdr:spPr>
        <a:xfrm>
          <a:off x="23737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23" name="CuadroTexto 4722">
          <a:extLst>
            <a:ext uri="{FF2B5EF4-FFF2-40B4-BE49-F238E27FC236}">
              <a16:creationId xmlns:a16="http://schemas.microsoft.com/office/drawing/2014/main" id="{D4CB2B2B-AA1F-47AC-9D57-98646295D15D}"/>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24" name="CuadroTexto 4723">
          <a:extLst>
            <a:ext uri="{FF2B5EF4-FFF2-40B4-BE49-F238E27FC236}">
              <a16:creationId xmlns:a16="http://schemas.microsoft.com/office/drawing/2014/main" id="{6A53F532-216B-4DDA-97A8-D18A4D0093CD}"/>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25" name="CuadroTexto 4724">
          <a:extLst>
            <a:ext uri="{FF2B5EF4-FFF2-40B4-BE49-F238E27FC236}">
              <a16:creationId xmlns:a16="http://schemas.microsoft.com/office/drawing/2014/main" id="{F69A6D61-01B3-47A4-A35E-E75C0DDBDEAF}"/>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26" name="CuadroTexto 4725">
          <a:extLst>
            <a:ext uri="{FF2B5EF4-FFF2-40B4-BE49-F238E27FC236}">
              <a16:creationId xmlns:a16="http://schemas.microsoft.com/office/drawing/2014/main" id="{9E16AB82-A68D-4154-90DC-151C03F89E7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27" name="CuadroTexto 4726">
          <a:extLst>
            <a:ext uri="{FF2B5EF4-FFF2-40B4-BE49-F238E27FC236}">
              <a16:creationId xmlns:a16="http://schemas.microsoft.com/office/drawing/2014/main" id="{DECDBF27-7C69-4D21-9BF0-7CBBD4E1E2A3}"/>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28" name="CuadroTexto 4727">
          <a:extLst>
            <a:ext uri="{FF2B5EF4-FFF2-40B4-BE49-F238E27FC236}">
              <a16:creationId xmlns:a16="http://schemas.microsoft.com/office/drawing/2014/main" id="{A9BE2CF8-74E7-497C-8001-471022A1B593}"/>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29" name="CuadroTexto 4728">
          <a:extLst>
            <a:ext uri="{FF2B5EF4-FFF2-40B4-BE49-F238E27FC236}">
              <a16:creationId xmlns:a16="http://schemas.microsoft.com/office/drawing/2014/main" id="{7A20C5CC-D000-4280-81E5-D210659CF0A7}"/>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0" name="CuadroTexto 4729">
          <a:extLst>
            <a:ext uri="{FF2B5EF4-FFF2-40B4-BE49-F238E27FC236}">
              <a16:creationId xmlns:a16="http://schemas.microsoft.com/office/drawing/2014/main" id="{FE0C19F6-84DA-430A-A577-30BC864DF78C}"/>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1" name="CuadroTexto 4730">
          <a:extLst>
            <a:ext uri="{FF2B5EF4-FFF2-40B4-BE49-F238E27FC236}">
              <a16:creationId xmlns:a16="http://schemas.microsoft.com/office/drawing/2014/main" id="{9B2921C8-2CF9-499D-B29B-60BD636CFE09}"/>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2" name="CuadroTexto 4731">
          <a:extLst>
            <a:ext uri="{FF2B5EF4-FFF2-40B4-BE49-F238E27FC236}">
              <a16:creationId xmlns:a16="http://schemas.microsoft.com/office/drawing/2014/main" id="{A4CD4F78-088E-4106-BCA6-2EBE8CF72982}"/>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3" name="CuadroTexto 4732">
          <a:extLst>
            <a:ext uri="{FF2B5EF4-FFF2-40B4-BE49-F238E27FC236}">
              <a16:creationId xmlns:a16="http://schemas.microsoft.com/office/drawing/2014/main" id="{D7F0998D-3D49-4455-A2CE-B8603D8396F3}"/>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4" name="CuadroTexto 4733">
          <a:extLst>
            <a:ext uri="{FF2B5EF4-FFF2-40B4-BE49-F238E27FC236}">
              <a16:creationId xmlns:a16="http://schemas.microsoft.com/office/drawing/2014/main" id="{03091C77-B2A2-4CF0-A910-268D2C1FFC13}"/>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5" name="CuadroTexto 4734">
          <a:extLst>
            <a:ext uri="{FF2B5EF4-FFF2-40B4-BE49-F238E27FC236}">
              <a16:creationId xmlns:a16="http://schemas.microsoft.com/office/drawing/2014/main" id="{03A90DAB-ACFA-4D52-BA25-5F7C51E9903A}"/>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6" name="CuadroTexto 4735">
          <a:extLst>
            <a:ext uri="{FF2B5EF4-FFF2-40B4-BE49-F238E27FC236}">
              <a16:creationId xmlns:a16="http://schemas.microsoft.com/office/drawing/2014/main" id="{E51367B5-95B4-4788-AF59-4CF730D6923F}"/>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7" name="CuadroTexto 4736">
          <a:extLst>
            <a:ext uri="{FF2B5EF4-FFF2-40B4-BE49-F238E27FC236}">
              <a16:creationId xmlns:a16="http://schemas.microsoft.com/office/drawing/2014/main" id="{3D567D54-4136-4C5A-910E-D09438CCA2E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8" name="CuadroTexto 4737">
          <a:extLst>
            <a:ext uri="{FF2B5EF4-FFF2-40B4-BE49-F238E27FC236}">
              <a16:creationId xmlns:a16="http://schemas.microsoft.com/office/drawing/2014/main" id="{D5F20464-230E-4059-84DB-68C97F5D700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39" name="CuadroTexto 4738">
          <a:extLst>
            <a:ext uri="{FF2B5EF4-FFF2-40B4-BE49-F238E27FC236}">
              <a16:creationId xmlns:a16="http://schemas.microsoft.com/office/drawing/2014/main" id="{A3984ED6-329C-4E2B-BFFD-D4B16E4BD381}"/>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0" name="CuadroTexto 4739">
          <a:extLst>
            <a:ext uri="{FF2B5EF4-FFF2-40B4-BE49-F238E27FC236}">
              <a16:creationId xmlns:a16="http://schemas.microsoft.com/office/drawing/2014/main" id="{F35ED75C-8F13-43AA-B289-5F40339034A9}"/>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1" name="CuadroTexto 4740">
          <a:extLst>
            <a:ext uri="{FF2B5EF4-FFF2-40B4-BE49-F238E27FC236}">
              <a16:creationId xmlns:a16="http://schemas.microsoft.com/office/drawing/2014/main" id="{1C2B026D-DC3C-4127-832C-41DD109BB99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2" name="CuadroTexto 4741">
          <a:extLst>
            <a:ext uri="{FF2B5EF4-FFF2-40B4-BE49-F238E27FC236}">
              <a16:creationId xmlns:a16="http://schemas.microsoft.com/office/drawing/2014/main" id="{B0AB4439-96BC-4012-8274-83632EBFD14D}"/>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3" name="CuadroTexto 4742">
          <a:extLst>
            <a:ext uri="{FF2B5EF4-FFF2-40B4-BE49-F238E27FC236}">
              <a16:creationId xmlns:a16="http://schemas.microsoft.com/office/drawing/2014/main" id="{BC1E4411-77FA-493B-A5AE-31F742729C6B}"/>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4" name="CuadroTexto 4743">
          <a:extLst>
            <a:ext uri="{FF2B5EF4-FFF2-40B4-BE49-F238E27FC236}">
              <a16:creationId xmlns:a16="http://schemas.microsoft.com/office/drawing/2014/main" id="{034F5057-F2E7-4255-AF70-F424934B759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5" name="CuadroTexto 4744">
          <a:extLst>
            <a:ext uri="{FF2B5EF4-FFF2-40B4-BE49-F238E27FC236}">
              <a16:creationId xmlns:a16="http://schemas.microsoft.com/office/drawing/2014/main" id="{2CAC1F72-FEFE-48C3-BC7E-95818404EF0C}"/>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6" name="CuadroTexto 4745">
          <a:extLst>
            <a:ext uri="{FF2B5EF4-FFF2-40B4-BE49-F238E27FC236}">
              <a16:creationId xmlns:a16="http://schemas.microsoft.com/office/drawing/2014/main" id="{3B0B3B81-58A9-474E-B6D6-92BFF1044749}"/>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7" name="CuadroTexto 4746">
          <a:extLst>
            <a:ext uri="{FF2B5EF4-FFF2-40B4-BE49-F238E27FC236}">
              <a16:creationId xmlns:a16="http://schemas.microsoft.com/office/drawing/2014/main" id="{CECDC4DC-7D11-427C-9A6E-2EC892E624BD}"/>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8" name="CuadroTexto 4747">
          <a:extLst>
            <a:ext uri="{FF2B5EF4-FFF2-40B4-BE49-F238E27FC236}">
              <a16:creationId xmlns:a16="http://schemas.microsoft.com/office/drawing/2014/main" id="{09FD5081-374B-4CC3-A615-1386F2A2681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49" name="CuadroTexto 4748">
          <a:extLst>
            <a:ext uri="{FF2B5EF4-FFF2-40B4-BE49-F238E27FC236}">
              <a16:creationId xmlns:a16="http://schemas.microsoft.com/office/drawing/2014/main" id="{6B344951-92EF-4FA3-B8EE-7F1250FB9E5C}"/>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0" name="CuadroTexto 4749">
          <a:extLst>
            <a:ext uri="{FF2B5EF4-FFF2-40B4-BE49-F238E27FC236}">
              <a16:creationId xmlns:a16="http://schemas.microsoft.com/office/drawing/2014/main" id="{E4420C36-13E6-487D-B0CB-753A7E85B252}"/>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1" name="CuadroTexto 4750">
          <a:extLst>
            <a:ext uri="{FF2B5EF4-FFF2-40B4-BE49-F238E27FC236}">
              <a16:creationId xmlns:a16="http://schemas.microsoft.com/office/drawing/2014/main" id="{4DEE95A8-78A5-44CD-83EE-A41E46A80A12}"/>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2" name="CuadroTexto 4751">
          <a:extLst>
            <a:ext uri="{FF2B5EF4-FFF2-40B4-BE49-F238E27FC236}">
              <a16:creationId xmlns:a16="http://schemas.microsoft.com/office/drawing/2014/main" id="{466FA00F-CF1D-4C66-8391-55518B42F44F}"/>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3" name="CuadroTexto 4752">
          <a:extLst>
            <a:ext uri="{FF2B5EF4-FFF2-40B4-BE49-F238E27FC236}">
              <a16:creationId xmlns:a16="http://schemas.microsoft.com/office/drawing/2014/main" id="{10B713AC-B36E-438E-93CA-9EED81C75974}"/>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4" name="CuadroTexto 4753">
          <a:extLst>
            <a:ext uri="{FF2B5EF4-FFF2-40B4-BE49-F238E27FC236}">
              <a16:creationId xmlns:a16="http://schemas.microsoft.com/office/drawing/2014/main" id="{5BEE1EF4-657D-41AE-8158-828B6D5B2DC5}"/>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5" name="CuadroTexto 4754">
          <a:extLst>
            <a:ext uri="{FF2B5EF4-FFF2-40B4-BE49-F238E27FC236}">
              <a16:creationId xmlns:a16="http://schemas.microsoft.com/office/drawing/2014/main" id="{CF0ECA9D-2828-4DEA-A386-EBE93697327E}"/>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6" name="CuadroTexto 4755">
          <a:extLst>
            <a:ext uri="{FF2B5EF4-FFF2-40B4-BE49-F238E27FC236}">
              <a16:creationId xmlns:a16="http://schemas.microsoft.com/office/drawing/2014/main" id="{7453DBCC-4154-4366-9642-4A3FA87555A0}"/>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7" name="CuadroTexto 4756">
          <a:extLst>
            <a:ext uri="{FF2B5EF4-FFF2-40B4-BE49-F238E27FC236}">
              <a16:creationId xmlns:a16="http://schemas.microsoft.com/office/drawing/2014/main" id="{A64557A5-7FB2-4094-BCCC-5BCA695D4E6C}"/>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8" name="CuadroTexto 4757">
          <a:extLst>
            <a:ext uri="{FF2B5EF4-FFF2-40B4-BE49-F238E27FC236}">
              <a16:creationId xmlns:a16="http://schemas.microsoft.com/office/drawing/2014/main" id="{3F586A22-2C00-443B-84CB-9F58479117C1}"/>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59" name="CuadroTexto 4758">
          <a:extLst>
            <a:ext uri="{FF2B5EF4-FFF2-40B4-BE49-F238E27FC236}">
              <a16:creationId xmlns:a16="http://schemas.microsoft.com/office/drawing/2014/main" id="{D4486E30-C518-452E-B3AB-09A74895CA20}"/>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0" name="CuadroTexto 4759">
          <a:extLst>
            <a:ext uri="{FF2B5EF4-FFF2-40B4-BE49-F238E27FC236}">
              <a16:creationId xmlns:a16="http://schemas.microsoft.com/office/drawing/2014/main" id="{24132061-8CB4-4D1A-9C69-8597E4F79FBD}"/>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1" name="CuadroTexto 4760">
          <a:extLst>
            <a:ext uri="{FF2B5EF4-FFF2-40B4-BE49-F238E27FC236}">
              <a16:creationId xmlns:a16="http://schemas.microsoft.com/office/drawing/2014/main" id="{34351CFD-AB01-4834-81DC-D593A8D696B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2" name="CuadroTexto 4761">
          <a:extLst>
            <a:ext uri="{FF2B5EF4-FFF2-40B4-BE49-F238E27FC236}">
              <a16:creationId xmlns:a16="http://schemas.microsoft.com/office/drawing/2014/main" id="{98C0B151-10E3-42A1-B1D2-4A90CE259503}"/>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3" name="CuadroTexto 4762">
          <a:extLst>
            <a:ext uri="{FF2B5EF4-FFF2-40B4-BE49-F238E27FC236}">
              <a16:creationId xmlns:a16="http://schemas.microsoft.com/office/drawing/2014/main" id="{6ABAA751-5ED1-4781-AE2A-5CFC91F14B4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4" name="CuadroTexto 4763">
          <a:extLst>
            <a:ext uri="{FF2B5EF4-FFF2-40B4-BE49-F238E27FC236}">
              <a16:creationId xmlns:a16="http://schemas.microsoft.com/office/drawing/2014/main" id="{82A5D841-9E7B-43DA-8AC2-64E2D238013A}"/>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5" name="CuadroTexto 4764">
          <a:extLst>
            <a:ext uri="{FF2B5EF4-FFF2-40B4-BE49-F238E27FC236}">
              <a16:creationId xmlns:a16="http://schemas.microsoft.com/office/drawing/2014/main" id="{56A4F972-AA73-42DA-830B-444594B6F804}"/>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6" name="CuadroTexto 4765">
          <a:extLst>
            <a:ext uri="{FF2B5EF4-FFF2-40B4-BE49-F238E27FC236}">
              <a16:creationId xmlns:a16="http://schemas.microsoft.com/office/drawing/2014/main" id="{D52366F0-389B-430C-A973-00BFD57020B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7" name="CuadroTexto 4766">
          <a:extLst>
            <a:ext uri="{FF2B5EF4-FFF2-40B4-BE49-F238E27FC236}">
              <a16:creationId xmlns:a16="http://schemas.microsoft.com/office/drawing/2014/main" id="{C7FA5809-D1EC-4F50-9B3B-BD1F2C9AEBF7}"/>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68" name="CuadroTexto 4767">
          <a:extLst>
            <a:ext uri="{FF2B5EF4-FFF2-40B4-BE49-F238E27FC236}">
              <a16:creationId xmlns:a16="http://schemas.microsoft.com/office/drawing/2014/main" id="{5E46E3D7-57BD-4E0D-BE4C-C6E153500ADD}"/>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11</xdr:row>
      <xdr:rowOff>0</xdr:rowOff>
    </xdr:from>
    <xdr:ext cx="65" cy="172227"/>
    <xdr:sp macro="" textlink="">
      <xdr:nvSpPr>
        <xdr:cNvPr id="4769" name="CuadroTexto 4768">
          <a:extLst>
            <a:ext uri="{FF2B5EF4-FFF2-40B4-BE49-F238E27FC236}">
              <a16:creationId xmlns:a16="http://schemas.microsoft.com/office/drawing/2014/main" id="{4B3698A6-6F95-4F85-A136-D8968F0E4CC1}"/>
            </a:ext>
          </a:extLst>
        </xdr:cNvPr>
        <xdr:cNvSpPr txBox="1"/>
      </xdr:nvSpPr>
      <xdr:spPr>
        <a:xfrm>
          <a:off x="419583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11</xdr:row>
      <xdr:rowOff>0</xdr:rowOff>
    </xdr:from>
    <xdr:ext cx="65" cy="172227"/>
    <xdr:sp macro="" textlink="">
      <xdr:nvSpPr>
        <xdr:cNvPr id="4770" name="CuadroTexto 4769">
          <a:extLst>
            <a:ext uri="{FF2B5EF4-FFF2-40B4-BE49-F238E27FC236}">
              <a16:creationId xmlns:a16="http://schemas.microsoft.com/office/drawing/2014/main" id="{164A38EB-9C1E-4D8E-9979-BD1A102F2234}"/>
            </a:ext>
          </a:extLst>
        </xdr:cNvPr>
        <xdr:cNvSpPr txBox="1"/>
      </xdr:nvSpPr>
      <xdr:spPr>
        <a:xfrm>
          <a:off x="419583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11</xdr:row>
      <xdr:rowOff>0</xdr:rowOff>
    </xdr:from>
    <xdr:ext cx="65" cy="172227"/>
    <xdr:sp macro="" textlink="">
      <xdr:nvSpPr>
        <xdr:cNvPr id="4771" name="CuadroTexto 4770">
          <a:extLst>
            <a:ext uri="{FF2B5EF4-FFF2-40B4-BE49-F238E27FC236}">
              <a16:creationId xmlns:a16="http://schemas.microsoft.com/office/drawing/2014/main" id="{492429D4-3306-484C-A7F3-0E1758C952F2}"/>
            </a:ext>
          </a:extLst>
        </xdr:cNvPr>
        <xdr:cNvSpPr txBox="1"/>
      </xdr:nvSpPr>
      <xdr:spPr>
        <a:xfrm>
          <a:off x="419583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72" name="CuadroTexto 4771">
          <a:extLst>
            <a:ext uri="{FF2B5EF4-FFF2-40B4-BE49-F238E27FC236}">
              <a16:creationId xmlns:a16="http://schemas.microsoft.com/office/drawing/2014/main" id="{E7AC0428-7B05-4922-992F-DEF37132ECFB}"/>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73" name="CuadroTexto 4772">
          <a:extLst>
            <a:ext uri="{FF2B5EF4-FFF2-40B4-BE49-F238E27FC236}">
              <a16:creationId xmlns:a16="http://schemas.microsoft.com/office/drawing/2014/main" id="{E3FC34B8-00C0-49F5-842F-1DC675C0FE3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774" name="CuadroTexto 4773">
          <a:extLst>
            <a:ext uri="{FF2B5EF4-FFF2-40B4-BE49-F238E27FC236}">
              <a16:creationId xmlns:a16="http://schemas.microsoft.com/office/drawing/2014/main" id="{0C3C816B-9E4A-4CC2-8833-F618F517F375}"/>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143</xdr:row>
      <xdr:rowOff>0</xdr:rowOff>
    </xdr:from>
    <xdr:ext cx="65" cy="172227"/>
    <xdr:sp macro="" textlink="">
      <xdr:nvSpPr>
        <xdr:cNvPr id="4775" name="CuadroTexto 276">
          <a:extLst>
            <a:ext uri="{FF2B5EF4-FFF2-40B4-BE49-F238E27FC236}">
              <a16:creationId xmlns:a16="http://schemas.microsoft.com/office/drawing/2014/main" id="{67875F57-9D21-4358-8E51-228BBBA5B3CC}"/>
            </a:ext>
          </a:extLst>
        </xdr:cNvPr>
        <xdr:cNvSpPr txBox="1"/>
      </xdr:nvSpPr>
      <xdr:spPr>
        <a:xfrm>
          <a:off x="41120484" y="18307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143</xdr:row>
      <xdr:rowOff>0</xdr:rowOff>
    </xdr:from>
    <xdr:ext cx="65" cy="172227"/>
    <xdr:sp macro="" textlink="">
      <xdr:nvSpPr>
        <xdr:cNvPr id="4776" name="CuadroTexto 281">
          <a:extLst>
            <a:ext uri="{FF2B5EF4-FFF2-40B4-BE49-F238E27FC236}">
              <a16:creationId xmlns:a16="http://schemas.microsoft.com/office/drawing/2014/main" id="{74AF909A-6FA5-4D2F-9F09-B5CE7C2939BC}"/>
            </a:ext>
          </a:extLst>
        </xdr:cNvPr>
        <xdr:cNvSpPr txBox="1"/>
      </xdr:nvSpPr>
      <xdr:spPr>
        <a:xfrm>
          <a:off x="41120484" y="18307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143</xdr:row>
      <xdr:rowOff>0</xdr:rowOff>
    </xdr:from>
    <xdr:ext cx="65" cy="172227"/>
    <xdr:sp macro="" textlink="">
      <xdr:nvSpPr>
        <xdr:cNvPr id="4777" name="CuadroTexto 282">
          <a:extLst>
            <a:ext uri="{FF2B5EF4-FFF2-40B4-BE49-F238E27FC236}">
              <a16:creationId xmlns:a16="http://schemas.microsoft.com/office/drawing/2014/main" id="{EF89A0C8-18A8-4EBF-8E56-320E418A0D11}"/>
            </a:ext>
          </a:extLst>
        </xdr:cNvPr>
        <xdr:cNvSpPr txBox="1"/>
      </xdr:nvSpPr>
      <xdr:spPr>
        <a:xfrm>
          <a:off x="41120484" y="18307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78" name="CuadroTexto 4777">
          <a:extLst>
            <a:ext uri="{FF2B5EF4-FFF2-40B4-BE49-F238E27FC236}">
              <a16:creationId xmlns:a16="http://schemas.microsoft.com/office/drawing/2014/main" id="{07D2B587-D08E-4884-B401-6034758E541C}"/>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79" name="CuadroTexto 4778">
          <a:extLst>
            <a:ext uri="{FF2B5EF4-FFF2-40B4-BE49-F238E27FC236}">
              <a16:creationId xmlns:a16="http://schemas.microsoft.com/office/drawing/2014/main" id="{95D1B5BD-323B-4F9C-814A-B76BB4787420}"/>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0" name="CuadroTexto 4779">
          <a:extLst>
            <a:ext uri="{FF2B5EF4-FFF2-40B4-BE49-F238E27FC236}">
              <a16:creationId xmlns:a16="http://schemas.microsoft.com/office/drawing/2014/main" id="{F59D393F-1442-4843-A3DF-E048615B8F27}"/>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1" name="CuadroTexto 4780">
          <a:extLst>
            <a:ext uri="{FF2B5EF4-FFF2-40B4-BE49-F238E27FC236}">
              <a16:creationId xmlns:a16="http://schemas.microsoft.com/office/drawing/2014/main" id="{B9B50282-0B99-4079-B039-786EC3593304}"/>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2" name="CuadroTexto 4781">
          <a:extLst>
            <a:ext uri="{FF2B5EF4-FFF2-40B4-BE49-F238E27FC236}">
              <a16:creationId xmlns:a16="http://schemas.microsoft.com/office/drawing/2014/main" id="{77F7DAFC-D02F-45A2-849A-85EB695BAFE7}"/>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3" name="CuadroTexto 4782">
          <a:extLst>
            <a:ext uri="{FF2B5EF4-FFF2-40B4-BE49-F238E27FC236}">
              <a16:creationId xmlns:a16="http://schemas.microsoft.com/office/drawing/2014/main" id="{993E835D-5A4E-4F4F-A81D-30D611F98E53}"/>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4" name="CuadroTexto 4783">
          <a:extLst>
            <a:ext uri="{FF2B5EF4-FFF2-40B4-BE49-F238E27FC236}">
              <a16:creationId xmlns:a16="http://schemas.microsoft.com/office/drawing/2014/main" id="{5214ECBF-3546-4AC1-A825-CC3ACB3A1A41}"/>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5" name="CuadroTexto 4784">
          <a:extLst>
            <a:ext uri="{FF2B5EF4-FFF2-40B4-BE49-F238E27FC236}">
              <a16:creationId xmlns:a16="http://schemas.microsoft.com/office/drawing/2014/main" id="{B3232B5E-2C45-4F24-90C9-BD147DF0C278}"/>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6" name="CuadroTexto 4785">
          <a:extLst>
            <a:ext uri="{FF2B5EF4-FFF2-40B4-BE49-F238E27FC236}">
              <a16:creationId xmlns:a16="http://schemas.microsoft.com/office/drawing/2014/main" id="{0145C7E2-F86E-4A63-A301-C230D38A3002}"/>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7" name="CuadroTexto 4786">
          <a:extLst>
            <a:ext uri="{FF2B5EF4-FFF2-40B4-BE49-F238E27FC236}">
              <a16:creationId xmlns:a16="http://schemas.microsoft.com/office/drawing/2014/main" id="{EC5E8C91-F720-4610-954A-A7533E3E68A9}"/>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8" name="CuadroTexto 4787">
          <a:extLst>
            <a:ext uri="{FF2B5EF4-FFF2-40B4-BE49-F238E27FC236}">
              <a16:creationId xmlns:a16="http://schemas.microsoft.com/office/drawing/2014/main" id="{950ADF5D-C322-4613-986E-6C6B58E48AE6}"/>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89" name="CuadroTexto 4788">
          <a:extLst>
            <a:ext uri="{FF2B5EF4-FFF2-40B4-BE49-F238E27FC236}">
              <a16:creationId xmlns:a16="http://schemas.microsoft.com/office/drawing/2014/main" id="{E5B30973-FBE3-4F98-BD0F-7D2B3753CA97}"/>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0" name="CuadroTexto 4789">
          <a:extLst>
            <a:ext uri="{FF2B5EF4-FFF2-40B4-BE49-F238E27FC236}">
              <a16:creationId xmlns:a16="http://schemas.microsoft.com/office/drawing/2014/main" id="{FA8FFFE6-6151-4CDB-A1C9-E3B3517BBFA0}"/>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1" name="CuadroTexto 4790">
          <a:extLst>
            <a:ext uri="{FF2B5EF4-FFF2-40B4-BE49-F238E27FC236}">
              <a16:creationId xmlns:a16="http://schemas.microsoft.com/office/drawing/2014/main" id="{B63B87EE-677E-4200-97C6-34E278CD4070}"/>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2" name="CuadroTexto 4791">
          <a:extLst>
            <a:ext uri="{FF2B5EF4-FFF2-40B4-BE49-F238E27FC236}">
              <a16:creationId xmlns:a16="http://schemas.microsoft.com/office/drawing/2014/main" id="{D45855EE-66A3-4167-AE2B-D017D5B43DCE}"/>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3" name="CuadroTexto 4792">
          <a:extLst>
            <a:ext uri="{FF2B5EF4-FFF2-40B4-BE49-F238E27FC236}">
              <a16:creationId xmlns:a16="http://schemas.microsoft.com/office/drawing/2014/main" id="{F0FDF208-9D57-47A6-9834-79AA6FD297EE}"/>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4" name="CuadroTexto 4793">
          <a:extLst>
            <a:ext uri="{FF2B5EF4-FFF2-40B4-BE49-F238E27FC236}">
              <a16:creationId xmlns:a16="http://schemas.microsoft.com/office/drawing/2014/main" id="{42E8AAF0-3C5C-45AA-98E9-3DA13B2CED40}"/>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5" name="CuadroTexto 4794">
          <a:extLst>
            <a:ext uri="{FF2B5EF4-FFF2-40B4-BE49-F238E27FC236}">
              <a16:creationId xmlns:a16="http://schemas.microsoft.com/office/drawing/2014/main" id="{8B080ADA-903E-45CA-8BAD-9C2834D23F5D}"/>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6" name="CuadroTexto 4795">
          <a:extLst>
            <a:ext uri="{FF2B5EF4-FFF2-40B4-BE49-F238E27FC236}">
              <a16:creationId xmlns:a16="http://schemas.microsoft.com/office/drawing/2014/main" id="{97906E77-3B80-4DB7-9813-9E68715A3000}"/>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7" name="CuadroTexto 4796">
          <a:extLst>
            <a:ext uri="{FF2B5EF4-FFF2-40B4-BE49-F238E27FC236}">
              <a16:creationId xmlns:a16="http://schemas.microsoft.com/office/drawing/2014/main" id="{C557A49C-3FB1-4231-87C1-136479FADDE4}"/>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8" name="CuadroTexto 4797">
          <a:extLst>
            <a:ext uri="{FF2B5EF4-FFF2-40B4-BE49-F238E27FC236}">
              <a16:creationId xmlns:a16="http://schemas.microsoft.com/office/drawing/2014/main" id="{144BE47F-9085-485F-99EB-4CC5854D0C22}"/>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799" name="CuadroTexto 4798">
          <a:extLst>
            <a:ext uri="{FF2B5EF4-FFF2-40B4-BE49-F238E27FC236}">
              <a16:creationId xmlns:a16="http://schemas.microsoft.com/office/drawing/2014/main" id="{92355E25-8491-40C0-A6B7-18EAEBE037C1}"/>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00" name="CuadroTexto 4799">
          <a:extLst>
            <a:ext uri="{FF2B5EF4-FFF2-40B4-BE49-F238E27FC236}">
              <a16:creationId xmlns:a16="http://schemas.microsoft.com/office/drawing/2014/main" id="{16BE06DC-4448-4758-AE48-439BFD4572E9}"/>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01" name="CuadroTexto 4800">
          <a:extLst>
            <a:ext uri="{FF2B5EF4-FFF2-40B4-BE49-F238E27FC236}">
              <a16:creationId xmlns:a16="http://schemas.microsoft.com/office/drawing/2014/main" id="{2EDDA960-E8A5-4FD9-814D-6F216362020A}"/>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02" name="CuadroTexto 4801">
          <a:extLst>
            <a:ext uri="{FF2B5EF4-FFF2-40B4-BE49-F238E27FC236}">
              <a16:creationId xmlns:a16="http://schemas.microsoft.com/office/drawing/2014/main" id="{E91935C1-99B0-488E-8A60-578D749BE992}"/>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03" name="CuadroTexto 4802">
          <a:extLst>
            <a:ext uri="{FF2B5EF4-FFF2-40B4-BE49-F238E27FC236}">
              <a16:creationId xmlns:a16="http://schemas.microsoft.com/office/drawing/2014/main" id="{2B2AFF14-3688-45E9-9A8C-4EDCDEC74DAC}"/>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04" name="CuadroTexto 4803">
          <a:extLst>
            <a:ext uri="{FF2B5EF4-FFF2-40B4-BE49-F238E27FC236}">
              <a16:creationId xmlns:a16="http://schemas.microsoft.com/office/drawing/2014/main" id="{5ED0252F-92FE-47DB-B289-9809250B70A5}"/>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05" name="CuadroTexto 4804">
          <a:extLst>
            <a:ext uri="{FF2B5EF4-FFF2-40B4-BE49-F238E27FC236}">
              <a16:creationId xmlns:a16="http://schemas.microsoft.com/office/drawing/2014/main" id="{BBAC491E-A66F-4AAC-9300-763BB38A8F44}"/>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06" name="CuadroTexto 4805">
          <a:extLst>
            <a:ext uri="{FF2B5EF4-FFF2-40B4-BE49-F238E27FC236}">
              <a16:creationId xmlns:a16="http://schemas.microsoft.com/office/drawing/2014/main" id="{F441FFD7-8DA6-4118-88F7-B57E8FE7E72B}"/>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07" name="CuadroTexto 4806">
          <a:extLst>
            <a:ext uri="{FF2B5EF4-FFF2-40B4-BE49-F238E27FC236}">
              <a16:creationId xmlns:a16="http://schemas.microsoft.com/office/drawing/2014/main" id="{E41D8931-21D9-4EDC-96BD-7902D5969F6A}"/>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79</xdr:row>
      <xdr:rowOff>0</xdr:rowOff>
    </xdr:from>
    <xdr:ext cx="65" cy="172227"/>
    <xdr:sp macro="" textlink="">
      <xdr:nvSpPr>
        <xdr:cNvPr id="4808" name="CuadroTexto 4807">
          <a:extLst>
            <a:ext uri="{FF2B5EF4-FFF2-40B4-BE49-F238E27FC236}">
              <a16:creationId xmlns:a16="http://schemas.microsoft.com/office/drawing/2014/main" id="{8939E73C-D598-4336-AB2E-2A77CF1369F9}"/>
            </a:ext>
          </a:extLst>
        </xdr:cNvPr>
        <xdr:cNvSpPr txBox="1"/>
      </xdr:nvSpPr>
      <xdr:spPr>
        <a:xfrm>
          <a:off x="41958321"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79</xdr:row>
      <xdr:rowOff>0</xdr:rowOff>
    </xdr:from>
    <xdr:ext cx="65" cy="172227"/>
    <xdr:sp macro="" textlink="">
      <xdr:nvSpPr>
        <xdr:cNvPr id="4809" name="CuadroTexto 4808">
          <a:extLst>
            <a:ext uri="{FF2B5EF4-FFF2-40B4-BE49-F238E27FC236}">
              <a16:creationId xmlns:a16="http://schemas.microsoft.com/office/drawing/2014/main" id="{6814909A-A976-43AA-B9F3-14A4043D851E}"/>
            </a:ext>
          </a:extLst>
        </xdr:cNvPr>
        <xdr:cNvSpPr txBox="1"/>
      </xdr:nvSpPr>
      <xdr:spPr>
        <a:xfrm>
          <a:off x="41958321"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79</xdr:row>
      <xdr:rowOff>0</xdr:rowOff>
    </xdr:from>
    <xdr:ext cx="65" cy="172227"/>
    <xdr:sp macro="" textlink="">
      <xdr:nvSpPr>
        <xdr:cNvPr id="4810" name="CuadroTexto 4809">
          <a:extLst>
            <a:ext uri="{FF2B5EF4-FFF2-40B4-BE49-F238E27FC236}">
              <a16:creationId xmlns:a16="http://schemas.microsoft.com/office/drawing/2014/main" id="{07F53B49-BE0B-40D6-A119-8115C88B98D2}"/>
            </a:ext>
          </a:extLst>
        </xdr:cNvPr>
        <xdr:cNvSpPr txBox="1"/>
      </xdr:nvSpPr>
      <xdr:spPr>
        <a:xfrm>
          <a:off x="41958321"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11" name="CuadroTexto 4810">
          <a:extLst>
            <a:ext uri="{FF2B5EF4-FFF2-40B4-BE49-F238E27FC236}">
              <a16:creationId xmlns:a16="http://schemas.microsoft.com/office/drawing/2014/main" id="{C0BFC181-C7DE-43EA-B685-5605D440B2E0}"/>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12" name="CuadroTexto 4811">
          <a:extLst>
            <a:ext uri="{FF2B5EF4-FFF2-40B4-BE49-F238E27FC236}">
              <a16:creationId xmlns:a16="http://schemas.microsoft.com/office/drawing/2014/main" id="{287DD2FC-B246-4903-BEAA-BC49DAA28E97}"/>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79</xdr:row>
      <xdr:rowOff>0</xdr:rowOff>
    </xdr:from>
    <xdr:ext cx="65" cy="172227"/>
    <xdr:sp macro="" textlink="">
      <xdr:nvSpPr>
        <xdr:cNvPr id="4813" name="CuadroTexto 4812">
          <a:extLst>
            <a:ext uri="{FF2B5EF4-FFF2-40B4-BE49-F238E27FC236}">
              <a16:creationId xmlns:a16="http://schemas.microsoft.com/office/drawing/2014/main" id="{FA81F34C-6ED9-4754-95ED-44334B501979}"/>
            </a:ext>
          </a:extLst>
        </xdr:cNvPr>
        <xdr:cNvSpPr txBox="1"/>
      </xdr:nvSpPr>
      <xdr:spPr>
        <a:xfrm>
          <a:off x="41120484" y="98421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160</xdr:row>
      <xdr:rowOff>0</xdr:rowOff>
    </xdr:from>
    <xdr:ext cx="65" cy="172227"/>
    <xdr:sp macro="" textlink="">
      <xdr:nvSpPr>
        <xdr:cNvPr id="4814" name="CuadroTexto 4813">
          <a:extLst>
            <a:ext uri="{FF2B5EF4-FFF2-40B4-BE49-F238E27FC236}">
              <a16:creationId xmlns:a16="http://schemas.microsoft.com/office/drawing/2014/main" id="{27001869-1BAE-424C-B25D-6231459324BC}"/>
            </a:ext>
          </a:extLst>
        </xdr:cNvPr>
        <xdr:cNvSpPr txBox="1"/>
      </xdr:nvSpPr>
      <xdr:spPr>
        <a:xfrm>
          <a:off x="41120484" y="20065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160</xdr:row>
      <xdr:rowOff>0</xdr:rowOff>
    </xdr:from>
    <xdr:ext cx="65" cy="172227"/>
    <xdr:sp macro="" textlink="">
      <xdr:nvSpPr>
        <xdr:cNvPr id="4815" name="CuadroTexto 4814">
          <a:extLst>
            <a:ext uri="{FF2B5EF4-FFF2-40B4-BE49-F238E27FC236}">
              <a16:creationId xmlns:a16="http://schemas.microsoft.com/office/drawing/2014/main" id="{6188B794-7A43-4061-8444-6FDE612960BB}"/>
            </a:ext>
          </a:extLst>
        </xdr:cNvPr>
        <xdr:cNvSpPr txBox="1"/>
      </xdr:nvSpPr>
      <xdr:spPr>
        <a:xfrm>
          <a:off x="41120484" y="20065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160</xdr:row>
      <xdr:rowOff>0</xdr:rowOff>
    </xdr:from>
    <xdr:ext cx="65" cy="172227"/>
    <xdr:sp macro="" textlink="">
      <xdr:nvSpPr>
        <xdr:cNvPr id="4816" name="CuadroTexto 4815">
          <a:extLst>
            <a:ext uri="{FF2B5EF4-FFF2-40B4-BE49-F238E27FC236}">
              <a16:creationId xmlns:a16="http://schemas.microsoft.com/office/drawing/2014/main" id="{963818F3-9B84-4BFF-8F9A-ABFA33F67161}"/>
            </a:ext>
          </a:extLst>
        </xdr:cNvPr>
        <xdr:cNvSpPr txBox="1"/>
      </xdr:nvSpPr>
      <xdr:spPr>
        <a:xfrm>
          <a:off x="41120484" y="20065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17" name="CuadroTexto 4816">
          <a:extLst>
            <a:ext uri="{FF2B5EF4-FFF2-40B4-BE49-F238E27FC236}">
              <a16:creationId xmlns:a16="http://schemas.microsoft.com/office/drawing/2014/main" id="{96CB88CE-8C3C-483E-A510-ED49BD062E9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18" name="CuadroTexto 4817">
          <a:extLst>
            <a:ext uri="{FF2B5EF4-FFF2-40B4-BE49-F238E27FC236}">
              <a16:creationId xmlns:a16="http://schemas.microsoft.com/office/drawing/2014/main" id="{7D34584E-810E-46F1-ADF1-D223325A769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19" name="CuadroTexto 4818">
          <a:extLst>
            <a:ext uri="{FF2B5EF4-FFF2-40B4-BE49-F238E27FC236}">
              <a16:creationId xmlns:a16="http://schemas.microsoft.com/office/drawing/2014/main" id="{EE200A09-1C85-4572-881B-48901440C73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0" name="CuadroTexto 4819">
          <a:extLst>
            <a:ext uri="{FF2B5EF4-FFF2-40B4-BE49-F238E27FC236}">
              <a16:creationId xmlns:a16="http://schemas.microsoft.com/office/drawing/2014/main" id="{275B4B2E-FB4D-4E65-BD5E-6E6CD6B14602}"/>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1" name="CuadroTexto 4820">
          <a:extLst>
            <a:ext uri="{FF2B5EF4-FFF2-40B4-BE49-F238E27FC236}">
              <a16:creationId xmlns:a16="http://schemas.microsoft.com/office/drawing/2014/main" id="{5C866319-673E-43F4-8A4B-F3DF8CD0D3A3}"/>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2" name="CuadroTexto 4821">
          <a:extLst>
            <a:ext uri="{FF2B5EF4-FFF2-40B4-BE49-F238E27FC236}">
              <a16:creationId xmlns:a16="http://schemas.microsoft.com/office/drawing/2014/main" id="{0884B450-8EE5-4E09-8F80-ED1CCCB2B7D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3" name="CuadroTexto 4822">
          <a:extLst>
            <a:ext uri="{FF2B5EF4-FFF2-40B4-BE49-F238E27FC236}">
              <a16:creationId xmlns:a16="http://schemas.microsoft.com/office/drawing/2014/main" id="{D86BB9AD-EB7C-49A6-BA46-CAEF12EE147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4" name="CuadroTexto 4823">
          <a:extLst>
            <a:ext uri="{FF2B5EF4-FFF2-40B4-BE49-F238E27FC236}">
              <a16:creationId xmlns:a16="http://schemas.microsoft.com/office/drawing/2014/main" id="{6CB55A67-8B75-4CAB-98EF-F419362C5B0D}"/>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5" name="CuadroTexto 4824">
          <a:extLst>
            <a:ext uri="{FF2B5EF4-FFF2-40B4-BE49-F238E27FC236}">
              <a16:creationId xmlns:a16="http://schemas.microsoft.com/office/drawing/2014/main" id="{2009BDD1-29DA-4052-9552-2FC7E358CF39}"/>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6" name="CuadroTexto 4825">
          <a:extLst>
            <a:ext uri="{FF2B5EF4-FFF2-40B4-BE49-F238E27FC236}">
              <a16:creationId xmlns:a16="http://schemas.microsoft.com/office/drawing/2014/main" id="{5D75B2A4-54CC-46DE-B12B-D1664840CA11}"/>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7" name="CuadroTexto 4826">
          <a:extLst>
            <a:ext uri="{FF2B5EF4-FFF2-40B4-BE49-F238E27FC236}">
              <a16:creationId xmlns:a16="http://schemas.microsoft.com/office/drawing/2014/main" id="{D0046DDD-31AD-406B-9D19-9E7FCA402002}"/>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8" name="CuadroTexto 4827">
          <a:extLst>
            <a:ext uri="{FF2B5EF4-FFF2-40B4-BE49-F238E27FC236}">
              <a16:creationId xmlns:a16="http://schemas.microsoft.com/office/drawing/2014/main" id="{C884148D-C833-4976-9F6A-01D90A0E25D0}"/>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29" name="CuadroTexto 4828">
          <a:extLst>
            <a:ext uri="{FF2B5EF4-FFF2-40B4-BE49-F238E27FC236}">
              <a16:creationId xmlns:a16="http://schemas.microsoft.com/office/drawing/2014/main" id="{A059D782-09B6-46C2-9B41-8DE797D05A12}"/>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0" name="CuadroTexto 4829">
          <a:extLst>
            <a:ext uri="{FF2B5EF4-FFF2-40B4-BE49-F238E27FC236}">
              <a16:creationId xmlns:a16="http://schemas.microsoft.com/office/drawing/2014/main" id="{08C526D1-E7A3-4013-888E-D47876D76FAB}"/>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1" name="CuadroTexto 4830">
          <a:extLst>
            <a:ext uri="{FF2B5EF4-FFF2-40B4-BE49-F238E27FC236}">
              <a16:creationId xmlns:a16="http://schemas.microsoft.com/office/drawing/2014/main" id="{D390A965-280C-4A1B-8C96-4A717CFE4401}"/>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2" name="CuadroTexto 4831">
          <a:extLst>
            <a:ext uri="{FF2B5EF4-FFF2-40B4-BE49-F238E27FC236}">
              <a16:creationId xmlns:a16="http://schemas.microsoft.com/office/drawing/2014/main" id="{C506184E-0B81-4D98-B770-C1A767ED2724}"/>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3" name="CuadroTexto 4832">
          <a:extLst>
            <a:ext uri="{FF2B5EF4-FFF2-40B4-BE49-F238E27FC236}">
              <a16:creationId xmlns:a16="http://schemas.microsoft.com/office/drawing/2014/main" id="{0EAF6965-8510-44DD-83FE-51C438827285}"/>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4" name="CuadroTexto 4833">
          <a:extLst>
            <a:ext uri="{FF2B5EF4-FFF2-40B4-BE49-F238E27FC236}">
              <a16:creationId xmlns:a16="http://schemas.microsoft.com/office/drawing/2014/main" id="{7B3D1F30-C2C6-474C-8FEB-D6C6A69A8A70}"/>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5" name="CuadroTexto 4834">
          <a:extLst>
            <a:ext uri="{FF2B5EF4-FFF2-40B4-BE49-F238E27FC236}">
              <a16:creationId xmlns:a16="http://schemas.microsoft.com/office/drawing/2014/main" id="{836E2EB0-125F-4669-9209-9D1FDEBD2D80}"/>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6" name="CuadroTexto 4835">
          <a:extLst>
            <a:ext uri="{FF2B5EF4-FFF2-40B4-BE49-F238E27FC236}">
              <a16:creationId xmlns:a16="http://schemas.microsoft.com/office/drawing/2014/main" id="{134F4356-A4DD-4360-A2F4-5F7E497FAE4F}"/>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7" name="CuadroTexto 4836">
          <a:extLst>
            <a:ext uri="{FF2B5EF4-FFF2-40B4-BE49-F238E27FC236}">
              <a16:creationId xmlns:a16="http://schemas.microsoft.com/office/drawing/2014/main" id="{6FDBDD00-A957-4965-9AEB-94C6CB718D6D}"/>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8" name="CuadroTexto 4837">
          <a:extLst>
            <a:ext uri="{FF2B5EF4-FFF2-40B4-BE49-F238E27FC236}">
              <a16:creationId xmlns:a16="http://schemas.microsoft.com/office/drawing/2014/main" id="{F436EA36-1EC4-4239-995A-E27855CE1E2C}"/>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39" name="CuadroTexto 4838">
          <a:extLst>
            <a:ext uri="{FF2B5EF4-FFF2-40B4-BE49-F238E27FC236}">
              <a16:creationId xmlns:a16="http://schemas.microsoft.com/office/drawing/2014/main" id="{05FEB0C4-ABE4-4D0E-9606-D962784B9454}"/>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40" name="CuadroTexto 4839">
          <a:extLst>
            <a:ext uri="{FF2B5EF4-FFF2-40B4-BE49-F238E27FC236}">
              <a16:creationId xmlns:a16="http://schemas.microsoft.com/office/drawing/2014/main" id="{A5C6116C-F7B8-42DB-9213-8E493607C9D9}"/>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41" name="CuadroTexto 4840">
          <a:extLst>
            <a:ext uri="{FF2B5EF4-FFF2-40B4-BE49-F238E27FC236}">
              <a16:creationId xmlns:a16="http://schemas.microsoft.com/office/drawing/2014/main" id="{47C926CB-BD7E-4DB8-8BAB-856B75AC5AD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42" name="CuadroTexto 4841">
          <a:extLst>
            <a:ext uri="{FF2B5EF4-FFF2-40B4-BE49-F238E27FC236}">
              <a16:creationId xmlns:a16="http://schemas.microsoft.com/office/drawing/2014/main" id="{6E117C88-8784-4F39-88DF-76C21E42C063}"/>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43" name="CuadroTexto 4842">
          <a:extLst>
            <a:ext uri="{FF2B5EF4-FFF2-40B4-BE49-F238E27FC236}">
              <a16:creationId xmlns:a16="http://schemas.microsoft.com/office/drawing/2014/main" id="{34843B26-1594-4694-875E-3C2201D11A1F}"/>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44" name="CuadroTexto 4843">
          <a:extLst>
            <a:ext uri="{FF2B5EF4-FFF2-40B4-BE49-F238E27FC236}">
              <a16:creationId xmlns:a16="http://schemas.microsoft.com/office/drawing/2014/main" id="{662F7F86-B7CF-4A1F-A5BF-6FDECC79866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45" name="CuadroTexto 4844">
          <a:extLst>
            <a:ext uri="{FF2B5EF4-FFF2-40B4-BE49-F238E27FC236}">
              <a16:creationId xmlns:a16="http://schemas.microsoft.com/office/drawing/2014/main" id="{66C1A362-624E-41C9-86E5-DA9AF579AA7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46" name="CuadroTexto 4845">
          <a:extLst>
            <a:ext uri="{FF2B5EF4-FFF2-40B4-BE49-F238E27FC236}">
              <a16:creationId xmlns:a16="http://schemas.microsoft.com/office/drawing/2014/main" id="{188145E1-15D9-4568-936B-4A3DC6A970E9}"/>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11</xdr:row>
      <xdr:rowOff>0</xdr:rowOff>
    </xdr:from>
    <xdr:ext cx="65" cy="172227"/>
    <xdr:sp macro="" textlink="">
      <xdr:nvSpPr>
        <xdr:cNvPr id="4847" name="CuadroTexto 4846">
          <a:extLst>
            <a:ext uri="{FF2B5EF4-FFF2-40B4-BE49-F238E27FC236}">
              <a16:creationId xmlns:a16="http://schemas.microsoft.com/office/drawing/2014/main" id="{193D9D83-03C1-43AE-84E2-65360C9896FB}"/>
            </a:ext>
          </a:extLst>
        </xdr:cNvPr>
        <xdr:cNvSpPr txBox="1"/>
      </xdr:nvSpPr>
      <xdr:spPr>
        <a:xfrm>
          <a:off x="419583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11</xdr:row>
      <xdr:rowOff>0</xdr:rowOff>
    </xdr:from>
    <xdr:ext cx="65" cy="172227"/>
    <xdr:sp macro="" textlink="">
      <xdr:nvSpPr>
        <xdr:cNvPr id="4848" name="CuadroTexto 4847">
          <a:extLst>
            <a:ext uri="{FF2B5EF4-FFF2-40B4-BE49-F238E27FC236}">
              <a16:creationId xmlns:a16="http://schemas.microsoft.com/office/drawing/2014/main" id="{A8AA1A05-198A-430D-B4D1-998F6B584B15}"/>
            </a:ext>
          </a:extLst>
        </xdr:cNvPr>
        <xdr:cNvSpPr txBox="1"/>
      </xdr:nvSpPr>
      <xdr:spPr>
        <a:xfrm>
          <a:off x="419583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11</xdr:row>
      <xdr:rowOff>0</xdr:rowOff>
    </xdr:from>
    <xdr:ext cx="65" cy="172227"/>
    <xdr:sp macro="" textlink="">
      <xdr:nvSpPr>
        <xdr:cNvPr id="4849" name="CuadroTexto 4848">
          <a:extLst>
            <a:ext uri="{FF2B5EF4-FFF2-40B4-BE49-F238E27FC236}">
              <a16:creationId xmlns:a16="http://schemas.microsoft.com/office/drawing/2014/main" id="{00105031-C4A4-4117-8E59-AC879B07139A}"/>
            </a:ext>
          </a:extLst>
        </xdr:cNvPr>
        <xdr:cNvSpPr txBox="1"/>
      </xdr:nvSpPr>
      <xdr:spPr>
        <a:xfrm>
          <a:off x="419583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50" name="CuadroTexto 4849">
          <a:extLst>
            <a:ext uri="{FF2B5EF4-FFF2-40B4-BE49-F238E27FC236}">
              <a16:creationId xmlns:a16="http://schemas.microsoft.com/office/drawing/2014/main" id="{EC5E0FFC-B22C-4802-8AE3-E77ED7423C8E}"/>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51" name="CuadroTexto 4850">
          <a:extLst>
            <a:ext uri="{FF2B5EF4-FFF2-40B4-BE49-F238E27FC236}">
              <a16:creationId xmlns:a16="http://schemas.microsoft.com/office/drawing/2014/main" id="{2B0E4E01-F9B6-4B94-8210-87D83FB205E8}"/>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xdr:row>
      <xdr:rowOff>0</xdr:rowOff>
    </xdr:from>
    <xdr:ext cx="65" cy="172227"/>
    <xdr:sp macro="" textlink="">
      <xdr:nvSpPr>
        <xdr:cNvPr id="4852" name="CuadroTexto 4851">
          <a:extLst>
            <a:ext uri="{FF2B5EF4-FFF2-40B4-BE49-F238E27FC236}">
              <a16:creationId xmlns:a16="http://schemas.microsoft.com/office/drawing/2014/main" id="{026446B1-EED0-421A-BCA4-AF2CAD99A3A6}"/>
            </a:ext>
          </a:extLst>
        </xdr:cNvPr>
        <xdr:cNvSpPr txBox="1"/>
      </xdr:nvSpPr>
      <xdr:spPr>
        <a:xfrm>
          <a:off x="41120484"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127</xdr:row>
      <xdr:rowOff>0</xdr:rowOff>
    </xdr:from>
    <xdr:ext cx="65" cy="172227"/>
    <xdr:sp macro="" textlink="">
      <xdr:nvSpPr>
        <xdr:cNvPr id="4853" name="CuadroTexto 4852">
          <a:extLst>
            <a:ext uri="{FF2B5EF4-FFF2-40B4-BE49-F238E27FC236}">
              <a16:creationId xmlns:a16="http://schemas.microsoft.com/office/drawing/2014/main" id="{652BA8ED-4BA1-4CFB-BDCE-B4251F2C7228}"/>
            </a:ext>
          </a:extLst>
        </xdr:cNvPr>
        <xdr:cNvSpPr txBox="1"/>
      </xdr:nvSpPr>
      <xdr:spPr>
        <a:xfrm>
          <a:off x="41120484" y="162944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127</xdr:row>
      <xdr:rowOff>0</xdr:rowOff>
    </xdr:from>
    <xdr:ext cx="65" cy="172227"/>
    <xdr:sp macro="" textlink="">
      <xdr:nvSpPr>
        <xdr:cNvPr id="4854" name="CuadroTexto 4853">
          <a:extLst>
            <a:ext uri="{FF2B5EF4-FFF2-40B4-BE49-F238E27FC236}">
              <a16:creationId xmlns:a16="http://schemas.microsoft.com/office/drawing/2014/main" id="{893DB25D-4CEB-4C7E-9FC7-F266E43D4E6B}"/>
            </a:ext>
          </a:extLst>
        </xdr:cNvPr>
        <xdr:cNvSpPr txBox="1"/>
      </xdr:nvSpPr>
      <xdr:spPr>
        <a:xfrm>
          <a:off x="41120484" y="162944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127</xdr:row>
      <xdr:rowOff>0</xdr:rowOff>
    </xdr:from>
    <xdr:ext cx="65" cy="172227"/>
    <xdr:sp macro="" textlink="">
      <xdr:nvSpPr>
        <xdr:cNvPr id="4855" name="CuadroTexto 4854">
          <a:extLst>
            <a:ext uri="{FF2B5EF4-FFF2-40B4-BE49-F238E27FC236}">
              <a16:creationId xmlns:a16="http://schemas.microsoft.com/office/drawing/2014/main" id="{5034DA84-2271-4641-A2E9-A4BEE6B67B98}"/>
            </a:ext>
          </a:extLst>
        </xdr:cNvPr>
        <xdr:cNvSpPr txBox="1"/>
      </xdr:nvSpPr>
      <xdr:spPr>
        <a:xfrm>
          <a:off x="41120484" y="162944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127</xdr:row>
      <xdr:rowOff>0</xdr:rowOff>
    </xdr:from>
    <xdr:ext cx="65" cy="172227"/>
    <xdr:sp macro="" textlink="">
      <xdr:nvSpPr>
        <xdr:cNvPr id="4856" name="CuadroTexto 4855">
          <a:extLst>
            <a:ext uri="{FF2B5EF4-FFF2-40B4-BE49-F238E27FC236}">
              <a16:creationId xmlns:a16="http://schemas.microsoft.com/office/drawing/2014/main" id="{FE485887-07D2-4FB8-8DC5-3D5C5B2BA0E5}"/>
            </a:ext>
          </a:extLst>
        </xdr:cNvPr>
        <xdr:cNvSpPr txBox="1"/>
      </xdr:nvSpPr>
      <xdr:spPr>
        <a:xfrm>
          <a:off x="41120484" y="162944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133</xdr:row>
      <xdr:rowOff>0</xdr:rowOff>
    </xdr:from>
    <xdr:ext cx="65" cy="172227"/>
    <xdr:sp macro="" textlink="">
      <xdr:nvSpPr>
        <xdr:cNvPr id="4857" name="CuadroTexto 4856">
          <a:extLst>
            <a:ext uri="{FF2B5EF4-FFF2-40B4-BE49-F238E27FC236}">
              <a16:creationId xmlns:a16="http://schemas.microsoft.com/office/drawing/2014/main" id="{357DD090-99F0-47F4-9B42-3CA94A06811B}"/>
            </a:ext>
          </a:extLst>
        </xdr:cNvPr>
        <xdr:cNvSpPr txBox="1"/>
      </xdr:nvSpPr>
      <xdr:spPr>
        <a:xfrm>
          <a:off x="41120484" y="169859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133</xdr:row>
      <xdr:rowOff>0</xdr:rowOff>
    </xdr:from>
    <xdr:ext cx="65" cy="172227"/>
    <xdr:sp macro="" textlink="">
      <xdr:nvSpPr>
        <xdr:cNvPr id="4858" name="CuadroTexto 4857">
          <a:extLst>
            <a:ext uri="{FF2B5EF4-FFF2-40B4-BE49-F238E27FC236}">
              <a16:creationId xmlns:a16="http://schemas.microsoft.com/office/drawing/2014/main" id="{C870549A-87FC-4B36-B242-4EC19D1B0D5A}"/>
            </a:ext>
          </a:extLst>
        </xdr:cNvPr>
        <xdr:cNvSpPr txBox="1"/>
      </xdr:nvSpPr>
      <xdr:spPr>
        <a:xfrm>
          <a:off x="41120484" y="169859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133</xdr:row>
      <xdr:rowOff>0</xdr:rowOff>
    </xdr:from>
    <xdr:ext cx="65" cy="172227"/>
    <xdr:sp macro="" textlink="">
      <xdr:nvSpPr>
        <xdr:cNvPr id="4859" name="CuadroTexto 4858">
          <a:extLst>
            <a:ext uri="{FF2B5EF4-FFF2-40B4-BE49-F238E27FC236}">
              <a16:creationId xmlns:a16="http://schemas.microsoft.com/office/drawing/2014/main" id="{30795565-AFCD-4BA1-A693-F9FB0F0E01B6}"/>
            </a:ext>
          </a:extLst>
        </xdr:cNvPr>
        <xdr:cNvSpPr txBox="1"/>
      </xdr:nvSpPr>
      <xdr:spPr>
        <a:xfrm>
          <a:off x="41120484" y="169859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133</xdr:row>
      <xdr:rowOff>0</xdr:rowOff>
    </xdr:from>
    <xdr:ext cx="65" cy="172227"/>
    <xdr:sp macro="" textlink="">
      <xdr:nvSpPr>
        <xdr:cNvPr id="4860" name="CuadroTexto 4859">
          <a:extLst>
            <a:ext uri="{FF2B5EF4-FFF2-40B4-BE49-F238E27FC236}">
              <a16:creationId xmlns:a16="http://schemas.microsoft.com/office/drawing/2014/main" id="{8D9E5CB5-4F7B-4785-B7EE-32CE0316CAC2}"/>
            </a:ext>
          </a:extLst>
        </xdr:cNvPr>
        <xdr:cNvSpPr txBox="1"/>
      </xdr:nvSpPr>
      <xdr:spPr>
        <a:xfrm>
          <a:off x="41120484" y="169859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150</xdr:row>
      <xdr:rowOff>0</xdr:rowOff>
    </xdr:from>
    <xdr:ext cx="65" cy="172227"/>
    <xdr:sp macro="" textlink="">
      <xdr:nvSpPr>
        <xdr:cNvPr id="4861" name="CuadroTexto 4860">
          <a:extLst>
            <a:ext uri="{FF2B5EF4-FFF2-40B4-BE49-F238E27FC236}">
              <a16:creationId xmlns:a16="http://schemas.microsoft.com/office/drawing/2014/main" id="{C558D566-4468-47E6-A583-63695A21DA74}"/>
            </a:ext>
          </a:extLst>
        </xdr:cNvPr>
        <xdr:cNvSpPr txBox="1"/>
      </xdr:nvSpPr>
      <xdr:spPr>
        <a:xfrm>
          <a:off x="41120484" y="18998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150</xdr:row>
      <xdr:rowOff>0</xdr:rowOff>
    </xdr:from>
    <xdr:ext cx="65" cy="172227"/>
    <xdr:sp macro="" textlink="">
      <xdr:nvSpPr>
        <xdr:cNvPr id="4862" name="CuadroTexto 4861">
          <a:extLst>
            <a:ext uri="{FF2B5EF4-FFF2-40B4-BE49-F238E27FC236}">
              <a16:creationId xmlns:a16="http://schemas.microsoft.com/office/drawing/2014/main" id="{846EBF5E-FDB5-4D1F-8F8B-4552A8038298}"/>
            </a:ext>
          </a:extLst>
        </xdr:cNvPr>
        <xdr:cNvSpPr txBox="1"/>
      </xdr:nvSpPr>
      <xdr:spPr>
        <a:xfrm>
          <a:off x="41120484" y="18998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150</xdr:row>
      <xdr:rowOff>0</xdr:rowOff>
    </xdr:from>
    <xdr:ext cx="65" cy="172227"/>
    <xdr:sp macro="" textlink="">
      <xdr:nvSpPr>
        <xdr:cNvPr id="4863" name="CuadroTexto 4862">
          <a:extLst>
            <a:ext uri="{FF2B5EF4-FFF2-40B4-BE49-F238E27FC236}">
              <a16:creationId xmlns:a16="http://schemas.microsoft.com/office/drawing/2014/main" id="{AAAAD579-006B-425C-979B-C3C35DA80524}"/>
            </a:ext>
          </a:extLst>
        </xdr:cNvPr>
        <xdr:cNvSpPr txBox="1"/>
      </xdr:nvSpPr>
      <xdr:spPr>
        <a:xfrm>
          <a:off x="41120484" y="18998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150</xdr:row>
      <xdr:rowOff>0</xdr:rowOff>
    </xdr:from>
    <xdr:ext cx="65" cy="172227"/>
    <xdr:sp macro="" textlink="">
      <xdr:nvSpPr>
        <xdr:cNvPr id="4864" name="CuadroTexto 4863">
          <a:extLst>
            <a:ext uri="{FF2B5EF4-FFF2-40B4-BE49-F238E27FC236}">
              <a16:creationId xmlns:a16="http://schemas.microsoft.com/office/drawing/2014/main" id="{5B96C935-B281-485B-82CD-7C1CEB69A1B5}"/>
            </a:ext>
          </a:extLst>
        </xdr:cNvPr>
        <xdr:cNvSpPr txBox="1"/>
      </xdr:nvSpPr>
      <xdr:spPr>
        <a:xfrm>
          <a:off x="41120484" y="18998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111</xdr:row>
      <xdr:rowOff>0</xdr:rowOff>
    </xdr:from>
    <xdr:ext cx="65" cy="172227"/>
    <xdr:sp macro="" textlink="">
      <xdr:nvSpPr>
        <xdr:cNvPr id="4865" name="CuadroTexto 135">
          <a:extLst>
            <a:ext uri="{FF2B5EF4-FFF2-40B4-BE49-F238E27FC236}">
              <a16:creationId xmlns:a16="http://schemas.microsoft.com/office/drawing/2014/main" id="{99D3D01D-2839-4DEB-84B7-BB28ECDFB9ED}"/>
            </a:ext>
          </a:extLst>
        </xdr:cNvPr>
        <xdr:cNvSpPr txBox="1"/>
      </xdr:nvSpPr>
      <xdr:spPr>
        <a:xfrm>
          <a:off x="41120484" y="141779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111</xdr:row>
      <xdr:rowOff>0</xdr:rowOff>
    </xdr:from>
    <xdr:ext cx="65" cy="172227"/>
    <xdr:sp macro="" textlink="">
      <xdr:nvSpPr>
        <xdr:cNvPr id="4866" name="CuadroTexto 136">
          <a:extLst>
            <a:ext uri="{FF2B5EF4-FFF2-40B4-BE49-F238E27FC236}">
              <a16:creationId xmlns:a16="http://schemas.microsoft.com/office/drawing/2014/main" id="{C593ED7C-F0D6-49E7-8EB9-1C1177792FC0}"/>
            </a:ext>
          </a:extLst>
        </xdr:cNvPr>
        <xdr:cNvSpPr txBox="1"/>
      </xdr:nvSpPr>
      <xdr:spPr>
        <a:xfrm>
          <a:off x="41120484" y="141779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111</xdr:row>
      <xdr:rowOff>0</xdr:rowOff>
    </xdr:from>
    <xdr:ext cx="65" cy="172227"/>
    <xdr:sp macro="" textlink="">
      <xdr:nvSpPr>
        <xdr:cNvPr id="4867" name="CuadroTexto 172">
          <a:extLst>
            <a:ext uri="{FF2B5EF4-FFF2-40B4-BE49-F238E27FC236}">
              <a16:creationId xmlns:a16="http://schemas.microsoft.com/office/drawing/2014/main" id="{C2FF0D7E-2498-48EE-9CA6-EFC926626C58}"/>
            </a:ext>
          </a:extLst>
        </xdr:cNvPr>
        <xdr:cNvSpPr txBox="1"/>
      </xdr:nvSpPr>
      <xdr:spPr>
        <a:xfrm>
          <a:off x="41120484" y="141779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111</xdr:row>
      <xdr:rowOff>0</xdr:rowOff>
    </xdr:from>
    <xdr:ext cx="65" cy="172227"/>
    <xdr:sp macro="" textlink="">
      <xdr:nvSpPr>
        <xdr:cNvPr id="4868" name="CuadroTexto 173">
          <a:extLst>
            <a:ext uri="{FF2B5EF4-FFF2-40B4-BE49-F238E27FC236}">
              <a16:creationId xmlns:a16="http://schemas.microsoft.com/office/drawing/2014/main" id="{75EC2CDD-16CF-4411-91CE-F7670E0F74EC}"/>
            </a:ext>
          </a:extLst>
        </xdr:cNvPr>
        <xdr:cNvSpPr txBox="1"/>
      </xdr:nvSpPr>
      <xdr:spPr>
        <a:xfrm>
          <a:off x="41120484" y="141779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157</xdr:row>
      <xdr:rowOff>0</xdr:rowOff>
    </xdr:from>
    <xdr:ext cx="65" cy="172227"/>
    <xdr:sp macro="" textlink="">
      <xdr:nvSpPr>
        <xdr:cNvPr id="4869" name="CuadroTexto 10193">
          <a:extLst>
            <a:ext uri="{FF2B5EF4-FFF2-40B4-BE49-F238E27FC236}">
              <a16:creationId xmlns:a16="http://schemas.microsoft.com/office/drawing/2014/main" id="{DE101DF7-92F1-4572-8F36-F78ADEC2E9A9}"/>
            </a:ext>
          </a:extLst>
        </xdr:cNvPr>
        <xdr:cNvSpPr txBox="1"/>
      </xdr:nvSpPr>
      <xdr:spPr>
        <a:xfrm>
          <a:off x="41120484" y="19707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157</xdr:row>
      <xdr:rowOff>0</xdr:rowOff>
    </xdr:from>
    <xdr:ext cx="65" cy="172227"/>
    <xdr:sp macro="" textlink="">
      <xdr:nvSpPr>
        <xdr:cNvPr id="4870" name="CuadroTexto 10194">
          <a:extLst>
            <a:ext uri="{FF2B5EF4-FFF2-40B4-BE49-F238E27FC236}">
              <a16:creationId xmlns:a16="http://schemas.microsoft.com/office/drawing/2014/main" id="{61B3EDB5-9A2C-4B23-9E37-A28C215C38FE}"/>
            </a:ext>
          </a:extLst>
        </xdr:cNvPr>
        <xdr:cNvSpPr txBox="1"/>
      </xdr:nvSpPr>
      <xdr:spPr>
        <a:xfrm>
          <a:off x="41120484" y="19707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157</xdr:row>
      <xdr:rowOff>0</xdr:rowOff>
    </xdr:from>
    <xdr:ext cx="65" cy="172227"/>
    <xdr:sp macro="" textlink="">
      <xdr:nvSpPr>
        <xdr:cNvPr id="4871" name="CuadroTexto 10230">
          <a:extLst>
            <a:ext uri="{FF2B5EF4-FFF2-40B4-BE49-F238E27FC236}">
              <a16:creationId xmlns:a16="http://schemas.microsoft.com/office/drawing/2014/main" id="{A7ADDBA4-2D61-4307-B666-7B60B1DAD30F}"/>
            </a:ext>
          </a:extLst>
        </xdr:cNvPr>
        <xdr:cNvSpPr txBox="1"/>
      </xdr:nvSpPr>
      <xdr:spPr>
        <a:xfrm>
          <a:off x="41120484" y="19707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157</xdr:row>
      <xdr:rowOff>0</xdr:rowOff>
    </xdr:from>
    <xdr:ext cx="65" cy="172227"/>
    <xdr:sp macro="" textlink="">
      <xdr:nvSpPr>
        <xdr:cNvPr id="4872" name="CuadroTexto 10231">
          <a:extLst>
            <a:ext uri="{FF2B5EF4-FFF2-40B4-BE49-F238E27FC236}">
              <a16:creationId xmlns:a16="http://schemas.microsoft.com/office/drawing/2014/main" id="{306A3C48-1BA9-4A2D-851C-1AFD070FE04D}"/>
            </a:ext>
          </a:extLst>
        </xdr:cNvPr>
        <xdr:cNvSpPr txBox="1"/>
      </xdr:nvSpPr>
      <xdr:spPr>
        <a:xfrm>
          <a:off x="41120484" y="19707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146</xdr:row>
      <xdr:rowOff>0</xdr:rowOff>
    </xdr:from>
    <xdr:ext cx="65" cy="172227"/>
    <xdr:sp macro="" textlink="">
      <xdr:nvSpPr>
        <xdr:cNvPr id="4873" name="CuadroTexto 10107">
          <a:extLst>
            <a:ext uri="{FF2B5EF4-FFF2-40B4-BE49-F238E27FC236}">
              <a16:creationId xmlns:a16="http://schemas.microsoft.com/office/drawing/2014/main" id="{3BFEB606-81A3-43B8-9B8C-501B0ED2C6BF}"/>
            </a:ext>
          </a:extLst>
        </xdr:cNvPr>
        <xdr:cNvSpPr txBox="1"/>
      </xdr:nvSpPr>
      <xdr:spPr>
        <a:xfrm>
          <a:off x="41120484" y="18537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146</xdr:row>
      <xdr:rowOff>0</xdr:rowOff>
    </xdr:from>
    <xdr:ext cx="65" cy="172227"/>
    <xdr:sp macro="" textlink="">
      <xdr:nvSpPr>
        <xdr:cNvPr id="4874" name="CuadroTexto 10108">
          <a:extLst>
            <a:ext uri="{FF2B5EF4-FFF2-40B4-BE49-F238E27FC236}">
              <a16:creationId xmlns:a16="http://schemas.microsoft.com/office/drawing/2014/main" id="{D544D043-8667-4481-BB79-6D87BF8CB61A}"/>
            </a:ext>
          </a:extLst>
        </xdr:cNvPr>
        <xdr:cNvSpPr txBox="1"/>
      </xdr:nvSpPr>
      <xdr:spPr>
        <a:xfrm>
          <a:off x="41120484" y="18537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146</xdr:row>
      <xdr:rowOff>0</xdr:rowOff>
    </xdr:from>
    <xdr:ext cx="65" cy="172227"/>
    <xdr:sp macro="" textlink="">
      <xdr:nvSpPr>
        <xdr:cNvPr id="4875" name="CuadroTexto 10144">
          <a:extLst>
            <a:ext uri="{FF2B5EF4-FFF2-40B4-BE49-F238E27FC236}">
              <a16:creationId xmlns:a16="http://schemas.microsoft.com/office/drawing/2014/main" id="{967FF8B0-7C59-40E7-9172-FCFA557B4A0A}"/>
            </a:ext>
          </a:extLst>
        </xdr:cNvPr>
        <xdr:cNvSpPr txBox="1"/>
      </xdr:nvSpPr>
      <xdr:spPr>
        <a:xfrm>
          <a:off x="41120484" y="18537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146</xdr:row>
      <xdr:rowOff>0</xdr:rowOff>
    </xdr:from>
    <xdr:ext cx="65" cy="172227"/>
    <xdr:sp macro="" textlink="">
      <xdr:nvSpPr>
        <xdr:cNvPr id="4876" name="CuadroTexto 10145">
          <a:extLst>
            <a:ext uri="{FF2B5EF4-FFF2-40B4-BE49-F238E27FC236}">
              <a16:creationId xmlns:a16="http://schemas.microsoft.com/office/drawing/2014/main" id="{C406EBCD-C164-4DAF-B5C6-F64ECA97883F}"/>
            </a:ext>
          </a:extLst>
        </xdr:cNvPr>
        <xdr:cNvSpPr txBox="1"/>
      </xdr:nvSpPr>
      <xdr:spPr>
        <a:xfrm>
          <a:off x="41120484" y="18537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143</xdr:row>
      <xdr:rowOff>0</xdr:rowOff>
    </xdr:from>
    <xdr:ext cx="65" cy="172227"/>
    <xdr:sp macro="" textlink="">
      <xdr:nvSpPr>
        <xdr:cNvPr id="4877" name="CuadroTexto 276">
          <a:extLst>
            <a:ext uri="{FF2B5EF4-FFF2-40B4-BE49-F238E27FC236}">
              <a16:creationId xmlns:a16="http://schemas.microsoft.com/office/drawing/2014/main" id="{C35BD124-C24C-4DC0-AA96-DDE299916610}"/>
            </a:ext>
          </a:extLst>
        </xdr:cNvPr>
        <xdr:cNvSpPr txBox="1"/>
      </xdr:nvSpPr>
      <xdr:spPr>
        <a:xfrm>
          <a:off x="41120484" y="18307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143</xdr:row>
      <xdr:rowOff>0</xdr:rowOff>
    </xdr:from>
    <xdr:ext cx="65" cy="172227"/>
    <xdr:sp macro="" textlink="">
      <xdr:nvSpPr>
        <xdr:cNvPr id="4878" name="CuadroTexto 281">
          <a:extLst>
            <a:ext uri="{FF2B5EF4-FFF2-40B4-BE49-F238E27FC236}">
              <a16:creationId xmlns:a16="http://schemas.microsoft.com/office/drawing/2014/main" id="{1642107C-C7CB-447B-BA0A-61B427C58BE1}"/>
            </a:ext>
          </a:extLst>
        </xdr:cNvPr>
        <xdr:cNvSpPr txBox="1"/>
      </xdr:nvSpPr>
      <xdr:spPr>
        <a:xfrm>
          <a:off x="41120484" y="18307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143</xdr:row>
      <xdr:rowOff>0</xdr:rowOff>
    </xdr:from>
    <xdr:ext cx="65" cy="172227"/>
    <xdr:sp macro="" textlink="">
      <xdr:nvSpPr>
        <xdr:cNvPr id="4879" name="CuadroTexto 282">
          <a:extLst>
            <a:ext uri="{FF2B5EF4-FFF2-40B4-BE49-F238E27FC236}">
              <a16:creationId xmlns:a16="http://schemas.microsoft.com/office/drawing/2014/main" id="{EFBB5C1C-857C-491C-B7F5-2A79B8E6C0C9}"/>
            </a:ext>
          </a:extLst>
        </xdr:cNvPr>
        <xdr:cNvSpPr txBox="1"/>
      </xdr:nvSpPr>
      <xdr:spPr>
        <a:xfrm>
          <a:off x="41120484" y="18307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146</xdr:row>
      <xdr:rowOff>0</xdr:rowOff>
    </xdr:from>
    <xdr:ext cx="65" cy="172227"/>
    <xdr:sp macro="" textlink="">
      <xdr:nvSpPr>
        <xdr:cNvPr id="4880" name="CuadroTexto 10107">
          <a:extLst>
            <a:ext uri="{FF2B5EF4-FFF2-40B4-BE49-F238E27FC236}">
              <a16:creationId xmlns:a16="http://schemas.microsoft.com/office/drawing/2014/main" id="{09B6147B-C092-4119-A627-09842542F4AE}"/>
            </a:ext>
          </a:extLst>
        </xdr:cNvPr>
        <xdr:cNvSpPr txBox="1"/>
      </xdr:nvSpPr>
      <xdr:spPr>
        <a:xfrm>
          <a:off x="41120484" y="18537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146</xdr:row>
      <xdr:rowOff>0</xdr:rowOff>
    </xdr:from>
    <xdr:ext cx="65" cy="172227"/>
    <xdr:sp macro="" textlink="">
      <xdr:nvSpPr>
        <xdr:cNvPr id="4881" name="CuadroTexto 10108">
          <a:extLst>
            <a:ext uri="{FF2B5EF4-FFF2-40B4-BE49-F238E27FC236}">
              <a16:creationId xmlns:a16="http://schemas.microsoft.com/office/drawing/2014/main" id="{0F99029A-D3B6-4816-94C0-145E9EEFBD1D}"/>
            </a:ext>
          </a:extLst>
        </xdr:cNvPr>
        <xdr:cNvSpPr txBox="1"/>
      </xdr:nvSpPr>
      <xdr:spPr>
        <a:xfrm>
          <a:off x="41120484" y="18537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146</xdr:row>
      <xdr:rowOff>0</xdr:rowOff>
    </xdr:from>
    <xdr:ext cx="65" cy="172227"/>
    <xdr:sp macro="" textlink="">
      <xdr:nvSpPr>
        <xdr:cNvPr id="4882" name="CuadroTexto 10144">
          <a:extLst>
            <a:ext uri="{FF2B5EF4-FFF2-40B4-BE49-F238E27FC236}">
              <a16:creationId xmlns:a16="http://schemas.microsoft.com/office/drawing/2014/main" id="{95CA5457-D88D-49FD-9869-46ADA8E3A4E9}"/>
            </a:ext>
          </a:extLst>
        </xdr:cNvPr>
        <xdr:cNvSpPr txBox="1"/>
      </xdr:nvSpPr>
      <xdr:spPr>
        <a:xfrm>
          <a:off x="41120484" y="18537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146</xdr:row>
      <xdr:rowOff>0</xdr:rowOff>
    </xdr:from>
    <xdr:ext cx="65" cy="172227"/>
    <xdr:sp macro="" textlink="">
      <xdr:nvSpPr>
        <xdr:cNvPr id="4883" name="CuadroTexto 10145">
          <a:extLst>
            <a:ext uri="{FF2B5EF4-FFF2-40B4-BE49-F238E27FC236}">
              <a16:creationId xmlns:a16="http://schemas.microsoft.com/office/drawing/2014/main" id="{1853F156-8D51-41E4-A3DE-7AAE342C7BDD}"/>
            </a:ext>
          </a:extLst>
        </xdr:cNvPr>
        <xdr:cNvSpPr txBox="1"/>
      </xdr:nvSpPr>
      <xdr:spPr>
        <a:xfrm>
          <a:off x="41120484" y="18537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160</xdr:row>
      <xdr:rowOff>0</xdr:rowOff>
    </xdr:from>
    <xdr:ext cx="65" cy="172227"/>
    <xdr:sp macro="" textlink="">
      <xdr:nvSpPr>
        <xdr:cNvPr id="4884" name="CuadroTexto 4883">
          <a:extLst>
            <a:ext uri="{FF2B5EF4-FFF2-40B4-BE49-F238E27FC236}">
              <a16:creationId xmlns:a16="http://schemas.microsoft.com/office/drawing/2014/main" id="{78FC5A14-93F4-4AC7-A076-B1335DAF472B}"/>
            </a:ext>
          </a:extLst>
        </xdr:cNvPr>
        <xdr:cNvSpPr txBox="1"/>
      </xdr:nvSpPr>
      <xdr:spPr>
        <a:xfrm>
          <a:off x="41120484" y="20065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160</xdr:row>
      <xdr:rowOff>0</xdr:rowOff>
    </xdr:from>
    <xdr:ext cx="65" cy="172227"/>
    <xdr:sp macro="" textlink="">
      <xdr:nvSpPr>
        <xdr:cNvPr id="4885" name="CuadroTexto 4884">
          <a:extLst>
            <a:ext uri="{FF2B5EF4-FFF2-40B4-BE49-F238E27FC236}">
              <a16:creationId xmlns:a16="http://schemas.microsoft.com/office/drawing/2014/main" id="{3B5CC9FC-411B-456C-8BCE-4943CE5F5DED}"/>
            </a:ext>
          </a:extLst>
        </xdr:cNvPr>
        <xdr:cNvSpPr txBox="1"/>
      </xdr:nvSpPr>
      <xdr:spPr>
        <a:xfrm>
          <a:off x="41120484" y="20065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160</xdr:row>
      <xdr:rowOff>0</xdr:rowOff>
    </xdr:from>
    <xdr:ext cx="65" cy="172227"/>
    <xdr:sp macro="" textlink="">
      <xdr:nvSpPr>
        <xdr:cNvPr id="4886" name="CuadroTexto 4885">
          <a:extLst>
            <a:ext uri="{FF2B5EF4-FFF2-40B4-BE49-F238E27FC236}">
              <a16:creationId xmlns:a16="http://schemas.microsoft.com/office/drawing/2014/main" id="{7E3163BE-39EE-4E8B-9091-7BC7817B5E74}"/>
            </a:ext>
          </a:extLst>
        </xdr:cNvPr>
        <xdr:cNvSpPr txBox="1"/>
      </xdr:nvSpPr>
      <xdr:spPr>
        <a:xfrm>
          <a:off x="41120484" y="20065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887" name="CuadroTexto 44">
          <a:extLst>
            <a:ext uri="{FF2B5EF4-FFF2-40B4-BE49-F238E27FC236}">
              <a16:creationId xmlns:a16="http://schemas.microsoft.com/office/drawing/2014/main" id="{3D636019-4FF7-4F95-BECB-6A22A8D0EAF6}"/>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888" name="CuadroTexto 53">
          <a:extLst>
            <a:ext uri="{FF2B5EF4-FFF2-40B4-BE49-F238E27FC236}">
              <a16:creationId xmlns:a16="http://schemas.microsoft.com/office/drawing/2014/main" id="{01366D85-BFCC-41E4-BC7B-ED6AD40D9953}"/>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889" name="CuadroTexto 60">
          <a:extLst>
            <a:ext uri="{FF2B5EF4-FFF2-40B4-BE49-F238E27FC236}">
              <a16:creationId xmlns:a16="http://schemas.microsoft.com/office/drawing/2014/main" id="{43E6C7E2-E520-4E58-8EA6-2D916EA4C9B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890" name="CuadroTexto 64">
          <a:extLst>
            <a:ext uri="{FF2B5EF4-FFF2-40B4-BE49-F238E27FC236}">
              <a16:creationId xmlns:a16="http://schemas.microsoft.com/office/drawing/2014/main" id="{E8BEA96F-F14B-494C-9B13-279BC6A061D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891" name="CuadroTexto 71">
          <a:extLst>
            <a:ext uri="{FF2B5EF4-FFF2-40B4-BE49-F238E27FC236}">
              <a16:creationId xmlns:a16="http://schemas.microsoft.com/office/drawing/2014/main" id="{610A98C5-8AD5-40E6-812A-98BBF209E9C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892" name="CuadroTexto 78">
          <a:extLst>
            <a:ext uri="{FF2B5EF4-FFF2-40B4-BE49-F238E27FC236}">
              <a16:creationId xmlns:a16="http://schemas.microsoft.com/office/drawing/2014/main" id="{3D627DEC-36C9-4C9D-94DE-D674133460A3}"/>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893" name="CuadroTexto 176">
          <a:extLst>
            <a:ext uri="{FF2B5EF4-FFF2-40B4-BE49-F238E27FC236}">
              <a16:creationId xmlns:a16="http://schemas.microsoft.com/office/drawing/2014/main" id="{B92A72F4-110A-43C6-821F-82F85960B77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894" name="CuadroTexto 177">
          <a:extLst>
            <a:ext uri="{FF2B5EF4-FFF2-40B4-BE49-F238E27FC236}">
              <a16:creationId xmlns:a16="http://schemas.microsoft.com/office/drawing/2014/main" id="{39659C44-6521-4797-9F94-6FF52BDC1BB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895" name="CuadroTexto 178">
          <a:extLst>
            <a:ext uri="{FF2B5EF4-FFF2-40B4-BE49-F238E27FC236}">
              <a16:creationId xmlns:a16="http://schemas.microsoft.com/office/drawing/2014/main" id="{2F558DF5-9BBF-4221-88DE-484B64685A5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896" name="CuadroTexto 181">
          <a:extLst>
            <a:ext uri="{FF2B5EF4-FFF2-40B4-BE49-F238E27FC236}">
              <a16:creationId xmlns:a16="http://schemas.microsoft.com/office/drawing/2014/main" id="{BE58BC74-6EA2-40E4-A30E-5E731EB393E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897" name="CuadroTexto 182">
          <a:extLst>
            <a:ext uri="{FF2B5EF4-FFF2-40B4-BE49-F238E27FC236}">
              <a16:creationId xmlns:a16="http://schemas.microsoft.com/office/drawing/2014/main" id="{969C4A3E-BC41-440F-8DB6-0DB96C8DB89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898" name="CuadroTexto 183">
          <a:extLst>
            <a:ext uri="{FF2B5EF4-FFF2-40B4-BE49-F238E27FC236}">
              <a16:creationId xmlns:a16="http://schemas.microsoft.com/office/drawing/2014/main" id="{F74B03DD-3D3A-4192-819E-4FAB65291EC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899" name="CuadroTexto 185">
          <a:extLst>
            <a:ext uri="{FF2B5EF4-FFF2-40B4-BE49-F238E27FC236}">
              <a16:creationId xmlns:a16="http://schemas.microsoft.com/office/drawing/2014/main" id="{EA7658A9-3553-4F6E-AE74-AB75E824935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0" name="CuadroTexto 186">
          <a:extLst>
            <a:ext uri="{FF2B5EF4-FFF2-40B4-BE49-F238E27FC236}">
              <a16:creationId xmlns:a16="http://schemas.microsoft.com/office/drawing/2014/main" id="{318C4BFB-4C8E-41BA-A885-D07A86AB39B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1" name="CuadroTexto 187">
          <a:extLst>
            <a:ext uri="{FF2B5EF4-FFF2-40B4-BE49-F238E27FC236}">
              <a16:creationId xmlns:a16="http://schemas.microsoft.com/office/drawing/2014/main" id="{007CBA78-7127-4AB8-8BA9-45F7FA4FB6C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2" name="CuadroTexto 188">
          <a:extLst>
            <a:ext uri="{FF2B5EF4-FFF2-40B4-BE49-F238E27FC236}">
              <a16:creationId xmlns:a16="http://schemas.microsoft.com/office/drawing/2014/main" id="{48B5DA6A-A808-4CF1-9DB9-48C98705A13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3" name="CuadroTexto 189">
          <a:extLst>
            <a:ext uri="{FF2B5EF4-FFF2-40B4-BE49-F238E27FC236}">
              <a16:creationId xmlns:a16="http://schemas.microsoft.com/office/drawing/2014/main" id="{DB970140-BBC3-45E9-809E-332DAA9695B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4" name="CuadroTexto 190">
          <a:extLst>
            <a:ext uri="{FF2B5EF4-FFF2-40B4-BE49-F238E27FC236}">
              <a16:creationId xmlns:a16="http://schemas.microsoft.com/office/drawing/2014/main" id="{10B80B89-0DB6-40D6-A135-6577884BFB4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5" name="CuadroTexto 192">
          <a:extLst>
            <a:ext uri="{FF2B5EF4-FFF2-40B4-BE49-F238E27FC236}">
              <a16:creationId xmlns:a16="http://schemas.microsoft.com/office/drawing/2014/main" id="{27A50777-B11D-4443-86C1-9EF868A39B1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6" name="CuadroTexto 193">
          <a:extLst>
            <a:ext uri="{FF2B5EF4-FFF2-40B4-BE49-F238E27FC236}">
              <a16:creationId xmlns:a16="http://schemas.microsoft.com/office/drawing/2014/main" id="{01E0F398-C0D8-4846-842F-CF91A8A2C45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7" name="CuadroTexto 194">
          <a:extLst>
            <a:ext uri="{FF2B5EF4-FFF2-40B4-BE49-F238E27FC236}">
              <a16:creationId xmlns:a16="http://schemas.microsoft.com/office/drawing/2014/main" id="{685504CB-7AC5-4001-A70B-4122F5146DB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8" name="CuadroTexto 196">
          <a:extLst>
            <a:ext uri="{FF2B5EF4-FFF2-40B4-BE49-F238E27FC236}">
              <a16:creationId xmlns:a16="http://schemas.microsoft.com/office/drawing/2014/main" id="{B3AF83ED-1F9D-4BBF-85A4-FE9D1643A17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09" name="CuadroTexto 197">
          <a:extLst>
            <a:ext uri="{FF2B5EF4-FFF2-40B4-BE49-F238E27FC236}">
              <a16:creationId xmlns:a16="http://schemas.microsoft.com/office/drawing/2014/main" id="{72E3D203-A79B-44EB-A0E1-588E7765A3B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0" name="CuadroTexto 198">
          <a:extLst>
            <a:ext uri="{FF2B5EF4-FFF2-40B4-BE49-F238E27FC236}">
              <a16:creationId xmlns:a16="http://schemas.microsoft.com/office/drawing/2014/main" id="{A70DD3C8-3052-4970-9AE0-B994F87F4C9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1" name="CuadroTexto 199">
          <a:extLst>
            <a:ext uri="{FF2B5EF4-FFF2-40B4-BE49-F238E27FC236}">
              <a16:creationId xmlns:a16="http://schemas.microsoft.com/office/drawing/2014/main" id="{59179440-B225-475F-AF61-9BA3AF4783B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2" name="CuadroTexto 200">
          <a:extLst>
            <a:ext uri="{FF2B5EF4-FFF2-40B4-BE49-F238E27FC236}">
              <a16:creationId xmlns:a16="http://schemas.microsoft.com/office/drawing/2014/main" id="{F2EE1FCC-AAAF-40BA-B84C-AB467560EBD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3" name="CuadroTexto 201">
          <a:extLst>
            <a:ext uri="{FF2B5EF4-FFF2-40B4-BE49-F238E27FC236}">
              <a16:creationId xmlns:a16="http://schemas.microsoft.com/office/drawing/2014/main" id="{24FBB650-FED6-4283-A302-F09CDE0462D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4" name="CuadroTexto 203">
          <a:extLst>
            <a:ext uri="{FF2B5EF4-FFF2-40B4-BE49-F238E27FC236}">
              <a16:creationId xmlns:a16="http://schemas.microsoft.com/office/drawing/2014/main" id="{C2BCF5DA-5BCF-4A5E-B94C-A115D2DF855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5" name="CuadroTexto 204">
          <a:extLst>
            <a:ext uri="{FF2B5EF4-FFF2-40B4-BE49-F238E27FC236}">
              <a16:creationId xmlns:a16="http://schemas.microsoft.com/office/drawing/2014/main" id="{9C015CE0-E6CC-4DEA-9696-8A916F96228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6" name="CuadroTexto 205">
          <a:extLst>
            <a:ext uri="{FF2B5EF4-FFF2-40B4-BE49-F238E27FC236}">
              <a16:creationId xmlns:a16="http://schemas.microsoft.com/office/drawing/2014/main" id="{69658B84-957F-4E69-8515-1BE44BC3565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7" name="CuadroTexto 206">
          <a:extLst>
            <a:ext uri="{FF2B5EF4-FFF2-40B4-BE49-F238E27FC236}">
              <a16:creationId xmlns:a16="http://schemas.microsoft.com/office/drawing/2014/main" id="{D7E8AF8F-8041-4262-97F9-580B09250D2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8" name="CuadroTexto 207">
          <a:extLst>
            <a:ext uri="{FF2B5EF4-FFF2-40B4-BE49-F238E27FC236}">
              <a16:creationId xmlns:a16="http://schemas.microsoft.com/office/drawing/2014/main" id="{BBAF7E65-E8F6-41D6-B785-439E187EA11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19" name="CuadroTexto 208">
          <a:extLst>
            <a:ext uri="{FF2B5EF4-FFF2-40B4-BE49-F238E27FC236}">
              <a16:creationId xmlns:a16="http://schemas.microsoft.com/office/drawing/2014/main" id="{6405E988-C472-461E-AE05-2DC24F50369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20" name="CuadroTexto 210">
          <a:extLst>
            <a:ext uri="{FF2B5EF4-FFF2-40B4-BE49-F238E27FC236}">
              <a16:creationId xmlns:a16="http://schemas.microsoft.com/office/drawing/2014/main" id="{9B1C032B-3206-4A54-9955-CBF0EC5B253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21" name="CuadroTexto 211">
          <a:extLst>
            <a:ext uri="{FF2B5EF4-FFF2-40B4-BE49-F238E27FC236}">
              <a16:creationId xmlns:a16="http://schemas.microsoft.com/office/drawing/2014/main" id="{6048C8CA-8289-4A7B-AFB9-763017369EC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22" name="CuadroTexto 212">
          <a:extLst>
            <a:ext uri="{FF2B5EF4-FFF2-40B4-BE49-F238E27FC236}">
              <a16:creationId xmlns:a16="http://schemas.microsoft.com/office/drawing/2014/main" id="{A07DB696-D4BF-4094-ADD9-52154B7F9B9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4923" name="CuadroTexto 213">
          <a:extLst>
            <a:ext uri="{FF2B5EF4-FFF2-40B4-BE49-F238E27FC236}">
              <a16:creationId xmlns:a16="http://schemas.microsoft.com/office/drawing/2014/main" id="{8F573217-274E-431E-89EF-5C26DD12F298}"/>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4924" name="CuadroTexto 214">
          <a:extLst>
            <a:ext uri="{FF2B5EF4-FFF2-40B4-BE49-F238E27FC236}">
              <a16:creationId xmlns:a16="http://schemas.microsoft.com/office/drawing/2014/main" id="{3A3E4061-0B0D-4EFB-97E2-D42A40F1AC19}"/>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4925" name="CuadroTexto 215">
          <a:extLst>
            <a:ext uri="{FF2B5EF4-FFF2-40B4-BE49-F238E27FC236}">
              <a16:creationId xmlns:a16="http://schemas.microsoft.com/office/drawing/2014/main" id="{ED52D2C8-CD30-4FA2-9FA0-F352DD940885}"/>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926" name="CuadroTexto 44">
          <a:extLst>
            <a:ext uri="{FF2B5EF4-FFF2-40B4-BE49-F238E27FC236}">
              <a16:creationId xmlns:a16="http://schemas.microsoft.com/office/drawing/2014/main" id="{FEB6C9C9-835A-48E4-AEF4-CC2883DC7161}"/>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927" name="CuadroTexto 53">
          <a:extLst>
            <a:ext uri="{FF2B5EF4-FFF2-40B4-BE49-F238E27FC236}">
              <a16:creationId xmlns:a16="http://schemas.microsoft.com/office/drawing/2014/main" id="{26A9F79F-4CFC-485F-8A00-748BB4B80F1D}"/>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928" name="CuadroTexto 60">
          <a:extLst>
            <a:ext uri="{FF2B5EF4-FFF2-40B4-BE49-F238E27FC236}">
              <a16:creationId xmlns:a16="http://schemas.microsoft.com/office/drawing/2014/main" id="{B872FEE0-4380-4B75-BC55-316713EA897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929" name="CuadroTexto 64">
          <a:extLst>
            <a:ext uri="{FF2B5EF4-FFF2-40B4-BE49-F238E27FC236}">
              <a16:creationId xmlns:a16="http://schemas.microsoft.com/office/drawing/2014/main" id="{4061D684-16C6-4DB2-B416-9D6431D2BDCA}"/>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930" name="CuadroTexto 71">
          <a:extLst>
            <a:ext uri="{FF2B5EF4-FFF2-40B4-BE49-F238E27FC236}">
              <a16:creationId xmlns:a16="http://schemas.microsoft.com/office/drawing/2014/main" id="{AF6FEC47-8678-4D63-8A3F-153306F38422}"/>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931" name="CuadroTexto 78">
          <a:extLst>
            <a:ext uri="{FF2B5EF4-FFF2-40B4-BE49-F238E27FC236}">
              <a16:creationId xmlns:a16="http://schemas.microsoft.com/office/drawing/2014/main" id="{F4B0318A-D86E-4C6E-94AA-58FBAE853DD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32" name="CuadroTexto 176">
          <a:extLst>
            <a:ext uri="{FF2B5EF4-FFF2-40B4-BE49-F238E27FC236}">
              <a16:creationId xmlns:a16="http://schemas.microsoft.com/office/drawing/2014/main" id="{F9D65B7C-7D13-4E4D-96A6-D4C8CD1B399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33" name="CuadroTexto 177">
          <a:extLst>
            <a:ext uri="{FF2B5EF4-FFF2-40B4-BE49-F238E27FC236}">
              <a16:creationId xmlns:a16="http://schemas.microsoft.com/office/drawing/2014/main" id="{92E1C346-2DAA-4D16-BF7E-182280F3A44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34" name="CuadroTexto 178">
          <a:extLst>
            <a:ext uri="{FF2B5EF4-FFF2-40B4-BE49-F238E27FC236}">
              <a16:creationId xmlns:a16="http://schemas.microsoft.com/office/drawing/2014/main" id="{2F2FDE99-5EC6-4279-892A-2851BDC4BA7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35" name="CuadroTexto 181">
          <a:extLst>
            <a:ext uri="{FF2B5EF4-FFF2-40B4-BE49-F238E27FC236}">
              <a16:creationId xmlns:a16="http://schemas.microsoft.com/office/drawing/2014/main" id="{D8056B53-7B11-47D2-8456-BBB9D4347AB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36" name="CuadroTexto 182">
          <a:extLst>
            <a:ext uri="{FF2B5EF4-FFF2-40B4-BE49-F238E27FC236}">
              <a16:creationId xmlns:a16="http://schemas.microsoft.com/office/drawing/2014/main" id="{CB2A01C8-C9E7-4B37-98EE-BB16D07BA91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37" name="CuadroTexto 183">
          <a:extLst>
            <a:ext uri="{FF2B5EF4-FFF2-40B4-BE49-F238E27FC236}">
              <a16:creationId xmlns:a16="http://schemas.microsoft.com/office/drawing/2014/main" id="{7E87B641-BFE9-47BD-AF0C-4FB907519D7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38" name="CuadroTexto 185">
          <a:extLst>
            <a:ext uri="{FF2B5EF4-FFF2-40B4-BE49-F238E27FC236}">
              <a16:creationId xmlns:a16="http://schemas.microsoft.com/office/drawing/2014/main" id="{2CF7A7E0-6A1C-4190-B454-403F5EEE524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39" name="CuadroTexto 186">
          <a:extLst>
            <a:ext uri="{FF2B5EF4-FFF2-40B4-BE49-F238E27FC236}">
              <a16:creationId xmlns:a16="http://schemas.microsoft.com/office/drawing/2014/main" id="{CFADDF92-A0F6-4725-AC28-27E61E7E45E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0" name="CuadroTexto 187">
          <a:extLst>
            <a:ext uri="{FF2B5EF4-FFF2-40B4-BE49-F238E27FC236}">
              <a16:creationId xmlns:a16="http://schemas.microsoft.com/office/drawing/2014/main" id="{85E7E62F-2C76-4E9D-A0E9-FBFA713556E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1" name="CuadroTexto 188">
          <a:extLst>
            <a:ext uri="{FF2B5EF4-FFF2-40B4-BE49-F238E27FC236}">
              <a16:creationId xmlns:a16="http://schemas.microsoft.com/office/drawing/2014/main" id="{26F57AD1-4131-48C7-B204-930594E3951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2" name="CuadroTexto 189">
          <a:extLst>
            <a:ext uri="{FF2B5EF4-FFF2-40B4-BE49-F238E27FC236}">
              <a16:creationId xmlns:a16="http://schemas.microsoft.com/office/drawing/2014/main" id="{4B33C6B2-9607-426C-B095-02D9225AE18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3" name="CuadroTexto 190">
          <a:extLst>
            <a:ext uri="{FF2B5EF4-FFF2-40B4-BE49-F238E27FC236}">
              <a16:creationId xmlns:a16="http://schemas.microsoft.com/office/drawing/2014/main" id="{301664C3-AF25-48E5-A48B-54B28C7040B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4" name="CuadroTexto 192">
          <a:extLst>
            <a:ext uri="{FF2B5EF4-FFF2-40B4-BE49-F238E27FC236}">
              <a16:creationId xmlns:a16="http://schemas.microsoft.com/office/drawing/2014/main" id="{577C8B24-DDAE-4277-99A5-E46073E8FF4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5" name="CuadroTexto 193">
          <a:extLst>
            <a:ext uri="{FF2B5EF4-FFF2-40B4-BE49-F238E27FC236}">
              <a16:creationId xmlns:a16="http://schemas.microsoft.com/office/drawing/2014/main" id="{9E4B1BD3-3BEF-4757-B76C-D38AC0FA2C1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6" name="CuadroTexto 194">
          <a:extLst>
            <a:ext uri="{FF2B5EF4-FFF2-40B4-BE49-F238E27FC236}">
              <a16:creationId xmlns:a16="http://schemas.microsoft.com/office/drawing/2014/main" id="{A6DD78C2-B418-4A35-9CBA-0A189822D24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7" name="CuadroTexto 196">
          <a:extLst>
            <a:ext uri="{FF2B5EF4-FFF2-40B4-BE49-F238E27FC236}">
              <a16:creationId xmlns:a16="http://schemas.microsoft.com/office/drawing/2014/main" id="{35BD1B48-1FDD-42A2-8CB2-9FA19A507FB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8" name="CuadroTexto 197">
          <a:extLst>
            <a:ext uri="{FF2B5EF4-FFF2-40B4-BE49-F238E27FC236}">
              <a16:creationId xmlns:a16="http://schemas.microsoft.com/office/drawing/2014/main" id="{B62F4263-478B-4B66-8667-0E13AA11322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49" name="CuadroTexto 198">
          <a:extLst>
            <a:ext uri="{FF2B5EF4-FFF2-40B4-BE49-F238E27FC236}">
              <a16:creationId xmlns:a16="http://schemas.microsoft.com/office/drawing/2014/main" id="{7BC01295-45B5-429A-AEC8-F315469075B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0" name="CuadroTexto 199">
          <a:extLst>
            <a:ext uri="{FF2B5EF4-FFF2-40B4-BE49-F238E27FC236}">
              <a16:creationId xmlns:a16="http://schemas.microsoft.com/office/drawing/2014/main" id="{6972F997-080B-42E9-8DCF-D403AA6494D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1" name="CuadroTexto 200">
          <a:extLst>
            <a:ext uri="{FF2B5EF4-FFF2-40B4-BE49-F238E27FC236}">
              <a16:creationId xmlns:a16="http://schemas.microsoft.com/office/drawing/2014/main" id="{F7A8D553-B2F6-4BF8-A09C-6F38AEDD9E2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2" name="CuadroTexto 201">
          <a:extLst>
            <a:ext uri="{FF2B5EF4-FFF2-40B4-BE49-F238E27FC236}">
              <a16:creationId xmlns:a16="http://schemas.microsoft.com/office/drawing/2014/main" id="{9EF0DDBB-0170-474E-A4FA-2C6B37E1E3D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3" name="CuadroTexto 203">
          <a:extLst>
            <a:ext uri="{FF2B5EF4-FFF2-40B4-BE49-F238E27FC236}">
              <a16:creationId xmlns:a16="http://schemas.microsoft.com/office/drawing/2014/main" id="{11D38A30-7A97-4AD8-8CA3-F2D3767C57F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4" name="CuadroTexto 204">
          <a:extLst>
            <a:ext uri="{FF2B5EF4-FFF2-40B4-BE49-F238E27FC236}">
              <a16:creationId xmlns:a16="http://schemas.microsoft.com/office/drawing/2014/main" id="{4ECEB107-E812-45BC-94D5-B3894B85BB9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5" name="CuadroTexto 205">
          <a:extLst>
            <a:ext uri="{FF2B5EF4-FFF2-40B4-BE49-F238E27FC236}">
              <a16:creationId xmlns:a16="http://schemas.microsoft.com/office/drawing/2014/main" id="{293DC496-B23D-458B-B341-332C9811A64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6" name="CuadroTexto 206">
          <a:extLst>
            <a:ext uri="{FF2B5EF4-FFF2-40B4-BE49-F238E27FC236}">
              <a16:creationId xmlns:a16="http://schemas.microsoft.com/office/drawing/2014/main" id="{308DC862-90F4-4068-8407-12375E3B47A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7" name="CuadroTexto 207">
          <a:extLst>
            <a:ext uri="{FF2B5EF4-FFF2-40B4-BE49-F238E27FC236}">
              <a16:creationId xmlns:a16="http://schemas.microsoft.com/office/drawing/2014/main" id="{CB5FF463-C798-47A2-A6BA-996A322C5DC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8" name="CuadroTexto 208">
          <a:extLst>
            <a:ext uri="{FF2B5EF4-FFF2-40B4-BE49-F238E27FC236}">
              <a16:creationId xmlns:a16="http://schemas.microsoft.com/office/drawing/2014/main" id="{034273DF-383B-4F4A-AA28-BB3CC8CE4F1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59" name="CuadroTexto 210">
          <a:extLst>
            <a:ext uri="{FF2B5EF4-FFF2-40B4-BE49-F238E27FC236}">
              <a16:creationId xmlns:a16="http://schemas.microsoft.com/office/drawing/2014/main" id="{7BEEA1C2-067F-4693-A160-434AC61C33A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60" name="CuadroTexto 211">
          <a:extLst>
            <a:ext uri="{FF2B5EF4-FFF2-40B4-BE49-F238E27FC236}">
              <a16:creationId xmlns:a16="http://schemas.microsoft.com/office/drawing/2014/main" id="{DA40C439-84B6-4FD0-99EE-30F7513D029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61" name="CuadroTexto 212">
          <a:extLst>
            <a:ext uri="{FF2B5EF4-FFF2-40B4-BE49-F238E27FC236}">
              <a16:creationId xmlns:a16="http://schemas.microsoft.com/office/drawing/2014/main" id="{2F877817-9E18-4FB4-B66C-46A0314E487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4962" name="CuadroTexto 213">
          <a:extLst>
            <a:ext uri="{FF2B5EF4-FFF2-40B4-BE49-F238E27FC236}">
              <a16:creationId xmlns:a16="http://schemas.microsoft.com/office/drawing/2014/main" id="{FC7F78A9-F3C3-41BB-9F18-82085B36FD27}"/>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4963" name="CuadroTexto 214">
          <a:extLst>
            <a:ext uri="{FF2B5EF4-FFF2-40B4-BE49-F238E27FC236}">
              <a16:creationId xmlns:a16="http://schemas.microsoft.com/office/drawing/2014/main" id="{9B269A3C-EA72-4E07-B36B-288D4635658D}"/>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4964" name="CuadroTexto 215">
          <a:extLst>
            <a:ext uri="{FF2B5EF4-FFF2-40B4-BE49-F238E27FC236}">
              <a16:creationId xmlns:a16="http://schemas.microsoft.com/office/drawing/2014/main" id="{BA0A9A9C-066A-4BED-A121-0CC6D5D8DF33}"/>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965" name="CuadroTexto 44">
          <a:extLst>
            <a:ext uri="{FF2B5EF4-FFF2-40B4-BE49-F238E27FC236}">
              <a16:creationId xmlns:a16="http://schemas.microsoft.com/office/drawing/2014/main" id="{97976A80-7772-4FC0-B65D-DFA24AF88171}"/>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966" name="CuadroTexto 53">
          <a:extLst>
            <a:ext uri="{FF2B5EF4-FFF2-40B4-BE49-F238E27FC236}">
              <a16:creationId xmlns:a16="http://schemas.microsoft.com/office/drawing/2014/main" id="{0500ED73-29AD-4C81-BCC2-A3042ED1EE7A}"/>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4967" name="CuadroTexto 60">
          <a:extLst>
            <a:ext uri="{FF2B5EF4-FFF2-40B4-BE49-F238E27FC236}">
              <a16:creationId xmlns:a16="http://schemas.microsoft.com/office/drawing/2014/main" id="{4775649D-D34A-436B-82FC-4AF632E0A4E3}"/>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968" name="CuadroTexto 64">
          <a:extLst>
            <a:ext uri="{FF2B5EF4-FFF2-40B4-BE49-F238E27FC236}">
              <a16:creationId xmlns:a16="http://schemas.microsoft.com/office/drawing/2014/main" id="{E471E385-38A4-41CB-A6CF-83E2245FCDC2}"/>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969" name="CuadroTexto 71">
          <a:extLst>
            <a:ext uri="{FF2B5EF4-FFF2-40B4-BE49-F238E27FC236}">
              <a16:creationId xmlns:a16="http://schemas.microsoft.com/office/drawing/2014/main" id="{8BB82A75-CDEE-4E58-9F2B-8CBFC48E137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4970" name="CuadroTexto 78">
          <a:extLst>
            <a:ext uri="{FF2B5EF4-FFF2-40B4-BE49-F238E27FC236}">
              <a16:creationId xmlns:a16="http://schemas.microsoft.com/office/drawing/2014/main" id="{38020241-D0A3-40E5-B595-8EE72E392834}"/>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1" name="CuadroTexto 176">
          <a:extLst>
            <a:ext uri="{FF2B5EF4-FFF2-40B4-BE49-F238E27FC236}">
              <a16:creationId xmlns:a16="http://schemas.microsoft.com/office/drawing/2014/main" id="{ADC932B9-0869-4038-9E2C-25516C7D419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2" name="CuadroTexto 177">
          <a:extLst>
            <a:ext uri="{FF2B5EF4-FFF2-40B4-BE49-F238E27FC236}">
              <a16:creationId xmlns:a16="http://schemas.microsoft.com/office/drawing/2014/main" id="{0981DB76-7B22-4DA8-B6A1-B3B831103D1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3" name="CuadroTexto 178">
          <a:extLst>
            <a:ext uri="{FF2B5EF4-FFF2-40B4-BE49-F238E27FC236}">
              <a16:creationId xmlns:a16="http://schemas.microsoft.com/office/drawing/2014/main" id="{A5988A29-45B2-4CE2-B3DD-98C9FAEC443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4" name="CuadroTexto 181">
          <a:extLst>
            <a:ext uri="{FF2B5EF4-FFF2-40B4-BE49-F238E27FC236}">
              <a16:creationId xmlns:a16="http://schemas.microsoft.com/office/drawing/2014/main" id="{821FFFB4-8D08-4910-A38F-2A6983FC57F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5" name="CuadroTexto 182">
          <a:extLst>
            <a:ext uri="{FF2B5EF4-FFF2-40B4-BE49-F238E27FC236}">
              <a16:creationId xmlns:a16="http://schemas.microsoft.com/office/drawing/2014/main" id="{228FA525-0200-4C2B-BE1F-8C3FF30DF86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6" name="CuadroTexto 183">
          <a:extLst>
            <a:ext uri="{FF2B5EF4-FFF2-40B4-BE49-F238E27FC236}">
              <a16:creationId xmlns:a16="http://schemas.microsoft.com/office/drawing/2014/main" id="{3379EDA2-ADB6-4C64-80A1-276957464B4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7" name="CuadroTexto 185">
          <a:extLst>
            <a:ext uri="{FF2B5EF4-FFF2-40B4-BE49-F238E27FC236}">
              <a16:creationId xmlns:a16="http://schemas.microsoft.com/office/drawing/2014/main" id="{8D0C486A-141C-4F52-ADEF-3AC0F0CDFEB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8" name="CuadroTexto 186">
          <a:extLst>
            <a:ext uri="{FF2B5EF4-FFF2-40B4-BE49-F238E27FC236}">
              <a16:creationId xmlns:a16="http://schemas.microsoft.com/office/drawing/2014/main" id="{CCF06C79-F368-4860-ABC8-B9F265DD761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79" name="CuadroTexto 187">
          <a:extLst>
            <a:ext uri="{FF2B5EF4-FFF2-40B4-BE49-F238E27FC236}">
              <a16:creationId xmlns:a16="http://schemas.microsoft.com/office/drawing/2014/main" id="{68489E08-F0CC-4478-972C-73A75BC4E7A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0" name="CuadroTexto 188">
          <a:extLst>
            <a:ext uri="{FF2B5EF4-FFF2-40B4-BE49-F238E27FC236}">
              <a16:creationId xmlns:a16="http://schemas.microsoft.com/office/drawing/2014/main" id="{4CD7CF8F-7DB6-408B-99F4-79F89AAB926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1" name="CuadroTexto 189">
          <a:extLst>
            <a:ext uri="{FF2B5EF4-FFF2-40B4-BE49-F238E27FC236}">
              <a16:creationId xmlns:a16="http://schemas.microsoft.com/office/drawing/2014/main" id="{A17BF629-5669-4EF7-97B4-DBA8E25F22E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2" name="CuadroTexto 190">
          <a:extLst>
            <a:ext uri="{FF2B5EF4-FFF2-40B4-BE49-F238E27FC236}">
              <a16:creationId xmlns:a16="http://schemas.microsoft.com/office/drawing/2014/main" id="{80231312-AFDA-4E8F-AECC-220D88933F2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3" name="CuadroTexto 192">
          <a:extLst>
            <a:ext uri="{FF2B5EF4-FFF2-40B4-BE49-F238E27FC236}">
              <a16:creationId xmlns:a16="http://schemas.microsoft.com/office/drawing/2014/main" id="{08F07DD5-3134-4E07-9827-DAB39F6978D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4" name="CuadroTexto 193">
          <a:extLst>
            <a:ext uri="{FF2B5EF4-FFF2-40B4-BE49-F238E27FC236}">
              <a16:creationId xmlns:a16="http://schemas.microsoft.com/office/drawing/2014/main" id="{E3656649-AAAE-4A86-9A8F-630A387C814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5" name="CuadroTexto 194">
          <a:extLst>
            <a:ext uri="{FF2B5EF4-FFF2-40B4-BE49-F238E27FC236}">
              <a16:creationId xmlns:a16="http://schemas.microsoft.com/office/drawing/2014/main" id="{6972E030-C8D3-4B20-B9D2-3540EFC6D37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6" name="CuadroTexto 196">
          <a:extLst>
            <a:ext uri="{FF2B5EF4-FFF2-40B4-BE49-F238E27FC236}">
              <a16:creationId xmlns:a16="http://schemas.microsoft.com/office/drawing/2014/main" id="{9A86754A-55D3-42F8-89F5-F2F6E8BF090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7" name="CuadroTexto 197">
          <a:extLst>
            <a:ext uri="{FF2B5EF4-FFF2-40B4-BE49-F238E27FC236}">
              <a16:creationId xmlns:a16="http://schemas.microsoft.com/office/drawing/2014/main" id="{EBF05B2B-C2A9-4569-A81B-50E0DB55439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8" name="CuadroTexto 198">
          <a:extLst>
            <a:ext uri="{FF2B5EF4-FFF2-40B4-BE49-F238E27FC236}">
              <a16:creationId xmlns:a16="http://schemas.microsoft.com/office/drawing/2014/main" id="{31C402FE-CDC7-493F-AFD1-82B4F3F9291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89" name="CuadroTexto 199">
          <a:extLst>
            <a:ext uri="{FF2B5EF4-FFF2-40B4-BE49-F238E27FC236}">
              <a16:creationId xmlns:a16="http://schemas.microsoft.com/office/drawing/2014/main" id="{E4B11153-49D2-41E6-B394-5A6D39DE635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0" name="CuadroTexto 200">
          <a:extLst>
            <a:ext uri="{FF2B5EF4-FFF2-40B4-BE49-F238E27FC236}">
              <a16:creationId xmlns:a16="http://schemas.microsoft.com/office/drawing/2014/main" id="{6E05F32B-2BE2-4F6F-9403-A3DC469D1BE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1" name="CuadroTexto 201">
          <a:extLst>
            <a:ext uri="{FF2B5EF4-FFF2-40B4-BE49-F238E27FC236}">
              <a16:creationId xmlns:a16="http://schemas.microsoft.com/office/drawing/2014/main" id="{9EE4E04B-7892-4485-BFEA-C6D5E23197D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2" name="CuadroTexto 203">
          <a:extLst>
            <a:ext uri="{FF2B5EF4-FFF2-40B4-BE49-F238E27FC236}">
              <a16:creationId xmlns:a16="http://schemas.microsoft.com/office/drawing/2014/main" id="{E9ED48AA-C8E7-4783-95C6-40A6EFF7E20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3" name="CuadroTexto 204">
          <a:extLst>
            <a:ext uri="{FF2B5EF4-FFF2-40B4-BE49-F238E27FC236}">
              <a16:creationId xmlns:a16="http://schemas.microsoft.com/office/drawing/2014/main" id="{37B70C9A-D798-4853-972B-469F7DAF3C6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4" name="CuadroTexto 205">
          <a:extLst>
            <a:ext uri="{FF2B5EF4-FFF2-40B4-BE49-F238E27FC236}">
              <a16:creationId xmlns:a16="http://schemas.microsoft.com/office/drawing/2014/main" id="{762B24FC-5359-406A-893E-9FE1845E070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5" name="CuadroTexto 206">
          <a:extLst>
            <a:ext uri="{FF2B5EF4-FFF2-40B4-BE49-F238E27FC236}">
              <a16:creationId xmlns:a16="http://schemas.microsoft.com/office/drawing/2014/main" id="{695F3841-A012-4BDA-82A0-788BD0F41DE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6" name="CuadroTexto 207">
          <a:extLst>
            <a:ext uri="{FF2B5EF4-FFF2-40B4-BE49-F238E27FC236}">
              <a16:creationId xmlns:a16="http://schemas.microsoft.com/office/drawing/2014/main" id="{17F51BD9-F571-4A7A-9E3D-B56873329A6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7" name="CuadroTexto 208">
          <a:extLst>
            <a:ext uri="{FF2B5EF4-FFF2-40B4-BE49-F238E27FC236}">
              <a16:creationId xmlns:a16="http://schemas.microsoft.com/office/drawing/2014/main" id="{9AC6FE35-8828-4657-81B4-7E883F600BE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8" name="CuadroTexto 210">
          <a:extLst>
            <a:ext uri="{FF2B5EF4-FFF2-40B4-BE49-F238E27FC236}">
              <a16:creationId xmlns:a16="http://schemas.microsoft.com/office/drawing/2014/main" id="{2FFDBDE3-EE0E-45DB-9AB7-F36FBDD6AFC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4999" name="CuadroTexto 211">
          <a:extLst>
            <a:ext uri="{FF2B5EF4-FFF2-40B4-BE49-F238E27FC236}">
              <a16:creationId xmlns:a16="http://schemas.microsoft.com/office/drawing/2014/main" id="{6DF898B8-8E2B-4C57-B75E-5BE8DC25C87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00" name="CuadroTexto 212">
          <a:extLst>
            <a:ext uri="{FF2B5EF4-FFF2-40B4-BE49-F238E27FC236}">
              <a16:creationId xmlns:a16="http://schemas.microsoft.com/office/drawing/2014/main" id="{75F77AE2-8060-472B-9F85-F075CAB9DA9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01" name="CuadroTexto 213">
          <a:extLst>
            <a:ext uri="{FF2B5EF4-FFF2-40B4-BE49-F238E27FC236}">
              <a16:creationId xmlns:a16="http://schemas.microsoft.com/office/drawing/2014/main" id="{BFF7C12F-AE2E-4959-8995-978FED0D5DEB}"/>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02" name="CuadroTexto 214">
          <a:extLst>
            <a:ext uri="{FF2B5EF4-FFF2-40B4-BE49-F238E27FC236}">
              <a16:creationId xmlns:a16="http://schemas.microsoft.com/office/drawing/2014/main" id="{D106F227-9C0F-416A-BBEC-357E0CBABA0D}"/>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03" name="CuadroTexto 215">
          <a:extLst>
            <a:ext uri="{FF2B5EF4-FFF2-40B4-BE49-F238E27FC236}">
              <a16:creationId xmlns:a16="http://schemas.microsoft.com/office/drawing/2014/main" id="{910EBB3B-5AC2-41AC-80BD-9AFF3274EFFB}"/>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04" name="CuadroTexto 44">
          <a:extLst>
            <a:ext uri="{FF2B5EF4-FFF2-40B4-BE49-F238E27FC236}">
              <a16:creationId xmlns:a16="http://schemas.microsoft.com/office/drawing/2014/main" id="{FCD1C6F6-CC24-4F3F-90E3-0F11EC94775B}"/>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05" name="CuadroTexto 53">
          <a:extLst>
            <a:ext uri="{FF2B5EF4-FFF2-40B4-BE49-F238E27FC236}">
              <a16:creationId xmlns:a16="http://schemas.microsoft.com/office/drawing/2014/main" id="{FAD519EB-A8D1-4E6F-B420-155B40322D07}"/>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06" name="CuadroTexto 60">
          <a:extLst>
            <a:ext uri="{FF2B5EF4-FFF2-40B4-BE49-F238E27FC236}">
              <a16:creationId xmlns:a16="http://schemas.microsoft.com/office/drawing/2014/main" id="{2F9E4E09-0272-48FF-BFF1-249C524FDAD1}"/>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07" name="CuadroTexto 64">
          <a:extLst>
            <a:ext uri="{FF2B5EF4-FFF2-40B4-BE49-F238E27FC236}">
              <a16:creationId xmlns:a16="http://schemas.microsoft.com/office/drawing/2014/main" id="{2F42333C-1F8E-4DDE-B855-DD671369ADFC}"/>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08" name="CuadroTexto 71">
          <a:extLst>
            <a:ext uri="{FF2B5EF4-FFF2-40B4-BE49-F238E27FC236}">
              <a16:creationId xmlns:a16="http://schemas.microsoft.com/office/drawing/2014/main" id="{4A1FBEB8-61A5-4F07-8137-4540B73F4DD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09" name="CuadroTexto 78">
          <a:extLst>
            <a:ext uri="{FF2B5EF4-FFF2-40B4-BE49-F238E27FC236}">
              <a16:creationId xmlns:a16="http://schemas.microsoft.com/office/drawing/2014/main" id="{75F680B6-338E-46D1-A947-08D36C506E83}"/>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0" name="CuadroTexto 176">
          <a:extLst>
            <a:ext uri="{FF2B5EF4-FFF2-40B4-BE49-F238E27FC236}">
              <a16:creationId xmlns:a16="http://schemas.microsoft.com/office/drawing/2014/main" id="{CE64FA5E-DC7F-472E-B320-03799C64ED4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1" name="CuadroTexto 177">
          <a:extLst>
            <a:ext uri="{FF2B5EF4-FFF2-40B4-BE49-F238E27FC236}">
              <a16:creationId xmlns:a16="http://schemas.microsoft.com/office/drawing/2014/main" id="{192A13E8-8EAE-4A5C-B59B-1FF40DE1741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2" name="CuadroTexto 178">
          <a:extLst>
            <a:ext uri="{FF2B5EF4-FFF2-40B4-BE49-F238E27FC236}">
              <a16:creationId xmlns:a16="http://schemas.microsoft.com/office/drawing/2014/main" id="{E5903B8A-FB7F-468E-A3D5-D75326BF225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3" name="CuadroTexto 181">
          <a:extLst>
            <a:ext uri="{FF2B5EF4-FFF2-40B4-BE49-F238E27FC236}">
              <a16:creationId xmlns:a16="http://schemas.microsoft.com/office/drawing/2014/main" id="{AFBBC4A5-D100-4510-A737-B4CC050E1C1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4" name="CuadroTexto 182">
          <a:extLst>
            <a:ext uri="{FF2B5EF4-FFF2-40B4-BE49-F238E27FC236}">
              <a16:creationId xmlns:a16="http://schemas.microsoft.com/office/drawing/2014/main" id="{8591743B-5D1D-441B-9D7B-DBEE499CB76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5" name="CuadroTexto 183">
          <a:extLst>
            <a:ext uri="{FF2B5EF4-FFF2-40B4-BE49-F238E27FC236}">
              <a16:creationId xmlns:a16="http://schemas.microsoft.com/office/drawing/2014/main" id="{BBABB8D7-30FB-481C-A920-8278CA10462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6" name="CuadroTexto 185">
          <a:extLst>
            <a:ext uri="{FF2B5EF4-FFF2-40B4-BE49-F238E27FC236}">
              <a16:creationId xmlns:a16="http://schemas.microsoft.com/office/drawing/2014/main" id="{D4148F8A-1E17-4DB4-9370-B55EB7130A9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7" name="CuadroTexto 186">
          <a:extLst>
            <a:ext uri="{FF2B5EF4-FFF2-40B4-BE49-F238E27FC236}">
              <a16:creationId xmlns:a16="http://schemas.microsoft.com/office/drawing/2014/main" id="{8165527A-F016-4BD7-915E-47A90C61CC7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8" name="CuadroTexto 187">
          <a:extLst>
            <a:ext uri="{FF2B5EF4-FFF2-40B4-BE49-F238E27FC236}">
              <a16:creationId xmlns:a16="http://schemas.microsoft.com/office/drawing/2014/main" id="{EC1B30F7-6362-4837-858A-DDB99C516A6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19" name="CuadroTexto 188">
          <a:extLst>
            <a:ext uri="{FF2B5EF4-FFF2-40B4-BE49-F238E27FC236}">
              <a16:creationId xmlns:a16="http://schemas.microsoft.com/office/drawing/2014/main" id="{E03245CD-53D7-4DCA-89BF-B355384AD4A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0" name="CuadroTexto 189">
          <a:extLst>
            <a:ext uri="{FF2B5EF4-FFF2-40B4-BE49-F238E27FC236}">
              <a16:creationId xmlns:a16="http://schemas.microsoft.com/office/drawing/2014/main" id="{372ACC9B-CE52-44B3-B420-4897DD13911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1" name="CuadroTexto 190">
          <a:extLst>
            <a:ext uri="{FF2B5EF4-FFF2-40B4-BE49-F238E27FC236}">
              <a16:creationId xmlns:a16="http://schemas.microsoft.com/office/drawing/2014/main" id="{9281B5D3-7AC3-4139-82FB-9C77F73D1EE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2" name="CuadroTexto 192">
          <a:extLst>
            <a:ext uri="{FF2B5EF4-FFF2-40B4-BE49-F238E27FC236}">
              <a16:creationId xmlns:a16="http://schemas.microsoft.com/office/drawing/2014/main" id="{BB10CBFC-DBA0-40C0-954C-8CE2F7344D2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3" name="CuadroTexto 193">
          <a:extLst>
            <a:ext uri="{FF2B5EF4-FFF2-40B4-BE49-F238E27FC236}">
              <a16:creationId xmlns:a16="http://schemas.microsoft.com/office/drawing/2014/main" id="{2C19644A-2945-42D4-B526-5E2760D9076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4" name="CuadroTexto 194">
          <a:extLst>
            <a:ext uri="{FF2B5EF4-FFF2-40B4-BE49-F238E27FC236}">
              <a16:creationId xmlns:a16="http://schemas.microsoft.com/office/drawing/2014/main" id="{84D8523B-6AD8-4D61-AD6F-1F87F00D944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5" name="CuadroTexto 196">
          <a:extLst>
            <a:ext uri="{FF2B5EF4-FFF2-40B4-BE49-F238E27FC236}">
              <a16:creationId xmlns:a16="http://schemas.microsoft.com/office/drawing/2014/main" id="{EA19DFAD-BF78-4E66-A576-39F1C6331B3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6" name="CuadroTexto 197">
          <a:extLst>
            <a:ext uri="{FF2B5EF4-FFF2-40B4-BE49-F238E27FC236}">
              <a16:creationId xmlns:a16="http://schemas.microsoft.com/office/drawing/2014/main" id="{506980D5-B06F-4E0C-8A73-69C296D07A5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7" name="CuadroTexto 198">
          <a:extLst>
            <a:ext uri="{FF2B5EF4-FFF2-40B4-BE49-F238E27FC236}">
              <a16:creationId xmlns:a16="http://schemas.microsoft.com/office/drawing/2014/main" id="{47A97515-AF9E-4F41-978D-61BEE694BBF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8" name="CuadroTexto 199">
          <a:extLst>
            <a:ext uri="{FF2B5EF4-FFF2-40B4-BE49-F238E27FC236}">
              <a16:creationId xmlns:a16="http://schemas.microsoft.com/office/drawing/2014/main" id="{097C855F-A43C-4EAC-A975-4A818A7EFFA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29" name="CuadroTexto 200">
          <a:extLst>
            <a:ext uri="{FF2B5EF4-FFF2-40B4-BE49-F238E27FC236}">
              <a16:creationId xmlns:a16="http://schemas.microsoft.com/office/drawing/2014/main" id="{F593416C-AF29-450D-B630-1F74C9AA0FA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0" name="CuadroTexto 201">
          <a:extLst>
            <a:ext uri="{FF2B5EF4-FFF2-40B4-BE49-F238E27FC236}">
              <a16:creationId xmlns:a16="http://schemas.microsoft.com/office/drawing/2014/main" id="{5233E3BF-8FD3-43B9-A926-8620726DFF1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1" name="CuadroTexto 203">
          <a:extLst>
            <a:ext uri="{FF2B5EF4-FFF2-40B4-BE49-F238E27FC236}">
              <a16:creationId xmlns:a16="http://schemas.microsoft.com/office/drawing/2014/main" id="{1FB21AE8-DEF4-4B67-A1F9-4666002590A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2" name="CuadroTexto 204">
          <a:extLst>
            <a:ext uri="{FF2B5EF4-FFF2-40B4-BE49-F238E27FC236}">
              <a16:creationId xmlns:a16="http://schemas.microsoft.com/office/drawing/2014/main" id="{5D62DD30-8550-4B06-8E32-87C6EDE6741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3" name="CuadroTexto 205">
          <a:extLst>
            <a:ext uri="{FF2B5EF4-FFF2-40B4-BE49-F238E27FC236}">
              <a16:creationId xmlns:a16="http://schemas.microsoft.com/office/drawing/2014/main" id="{59112FB0-3919-4A1F-B369-B8667A1F52D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4" name="CuadroTexto 206">
          <a:extLst>
            <a:ext uri="{FF2B5EF4-FFF2-40B4-BE49-F238E27FC236}">
              <a16:creationId xmlns:a16="http://schemas.microsoft.com/office/drawing/2014/main" id="{DE9F99B2-8A2B-4AB6-85B4-8FBCFE28C1E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5" name="CuadroTexto 207">
          <a:extLst>
            <a:ext uri="{FF2B5EF4-FFF2-40B4-BE49-F238E27FC236}">
              <a16:creationId xmlns:a16="http://schemas.microsoft.com/office/drawing/2014/main" id="{A3D6F6D6-2D76-40C1-8E53-99EE48DC2F2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6" name="CuadroTexto 208">
          <a:extLst>
            <a:ext uri="{FF2B5EF4-FFF2-40B4-BE49-F238E27FC236}">
              <a16:creationId xmlns:a16="http://schemas.microsoft.com/office/drawing/2014/main" id="{444F8874-6EF7-46A0-BA1E-C311CCB2113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7" name="CuadroTexto 210">
          <a:extLst>
            <a:ext uri="{FF2B5EF4-FFF2-40B4-BE49-F238E27FC236}">
              <a16:creationId xmlns:a16="http://schemas.microsoft.com/office/drawing/2014/main" id="{EB646B37-32C0-4ED1-8DDB-94ADF8F7086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8" name="CuadroTexto 211">
          <a:extLst>
            <a:ext uri="{FF2B5EF4-FFF2-40B4-BE49-F238E27FC236}">
              <a16:creationId xmlns:a16="http://schemas.microsoft.com/office/drawing/2014/main" id="{E3B71587-F1CE-4E05-B808-C1A92325327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39" name="CuadroTexto 212">
          <a:extLst>
            <a:ext uri="{FF2B5EF4-FFF2-40B4-BE49-F238E27FC236}">
              <a16:creationId xmlns:a16="http://schemas.microsoft.com/office/drawing/2014/main" id="{8AB669EB-68F5-4625-9908-7C1EBC76F68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40" name="CuadroTexto 213">
          <a:extLst>
            <a:ext uri="{FF2B5EF4-FFF2-40B4-BE49-F238E27FC236}">
              <a16:creationId xmlns:a16="http://schemas.microsoft.com/office/drawing/2014/main" id="{B598B4EB-F68D-477A-A6C7-CE6684FB457F}"/>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41" name="CuadroTexto 214">
          <a:extLst>
            <a:ext uri="{FF2B5EF4-FFF2-40B4-BE49-F238E27FC236}">
              <a16:creationId xmlns:a16="http://schemas.microsoft.com/office/drawing/2014/main" id="{F4A17AB4-64F3-4B74-87DA-33DBB2BC987F}"/>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42" name="CuadroTexto 215">
          <a:extLst>
            <a:ext uri="{FF2B5EF4-FFF2-40B4-BE49-F238E27FC236}">
              <a16:creationId xmlns:a16="http://schemas.microsoft.com/office/drawing/2014/main" id="{F9A14F4C-CC2C-4A94-99AC-B972DC335655}"/>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43" name="CuadroTexto 44">
          <a:extLst>
            <a:ext uri="{FF2B5EF4-FFF2-40B4-BE49-F238E27FC236}">
              <a16:creationId xmlns:a16="http://schemas.microsoft.com/office/drawing/2014/main" id="{2147085B-28F3-4DC9-A3FB-4D8C8760CD22}"/>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44" name="CuadroTexto 53">
          <a:extLst>
            <a:ext uri="{FF2B5EF4-FFF2-40B4-BE49-F238E27FC236}">
              <a16:creationId xmlns:a16="http://schemas.microsoft.com/office/drawing/2014/main" id="{0DF82B35-FCA7-434F-9E31-E903C95291B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45" name="CuadroTexto 60">
          <a:extLst>
            <a:ext uri="{FF2B5EF4-FFF2-40B4-BE49-F238E27FC236}">
              <a16:creationId xmlns:a16="http://schemas.microsoft.com/office/drawing/2014/main" id="{0A5CAF65-8FE0-4A64-A513-FF13EF56B606}"/>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46" name="CuadroTexto 64">
          <a:extLst>
            <a:ext uri="{FF2B5EF4-FFF2-40B4-BE49-F238E27FC236}">
              <a16:creationId xmlns:a16="http://schemas.microsoft.com/office/drawing/2014/main" id="{17B9B910-9DE8-4AEF-81B0-891BBF9A9935}"/>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47" name="CuadroTexto 71">
          <a:extLst>
            <a:ext uri="{FF2B5EF4-FFF2-40B4-BE49-F238E27FC236}">
              <a16:creationId xmlns:a16="http://schemas.microsoft.com/office/drawing/2014/main" id="{CB4C4578-8521-4109-B957-F0E203B04F17}"/>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48" name="CuadroTexto 78">
          <a:extLst>
            <a:ext uri="{FF2B5EF4-FFF2-40B4-BE49-F238E27FC236}">
              <a16:creationId xmlns:a16="http://schemas.microsoft.com/office/drawing/2014/main" id="{BE76DDAD-B510-45B9-93AA-C30CCA1C9B47}"/>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49" name="CuadroTexto 176">
          <a:extLst>
            <a:ext uri="{FF2B5EF4-FFF2-40B4-BE49-F238E27FC236}">
              <a16:creationId xmlns:a16="http://schemas.microsoft.com/office/drawing/2014/main" id="{2E1FA16A-5227-495D-8B66-DD4B5F87919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0" name="CuadroTexto 177">
          <a:extLst>
            <a:ext uri="{FF2B5EF4-FFF2-40B4-BE49-F238E27FC236}">
              <a16:creationId xmlns:a16="http://schemas.microsoft.com/office/drawing/2014/main" id="{081BCAC1-2A38-431C-8216-9D83373524B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1" name="CuadroTexto 178">
          <a:extLst>
            <a:ext uri="{FF2B5EF4-FFF2-40B4-BE49-F238E27FC236}">
              <a16:creationId xmlns:a16="http://schemas.microsoft.com/office/drawing/2014/main" id="{863CB9F7-1084-4D1C-9EA2-670B97BF8C4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2" name="CuadroTexto 181">
          <a:extLst>
            <a:ext uri="{FF2B5EF4-FFF2-40B4-BE49-F238E27FC236}">
              <a16:creationId xmlns:a16="http://schemas.microsoft.com/office/drawing/2014/main" id="{C6348166-4D84-424D-8922-26CD1B94A97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3" name="CuadroTexto 182">
          <a:extLst>
            <a:ext uri="{FF2B5EF4-FFF2-40B4-BE49-F238E27FC236}">
              <a16:creationId xmlns:a16="http://schemas.microsoft.com/office/drawing/2014/main" id="{1E51F320-7F16-4DD2-84F0-15E280007F8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4" name="CuadroTexto 183">
          <a:extLst>
            <a:ext uri="{FF2B5EF4-FFF2-40B4-BE49-F238E27FC236}">
              <a16:creationId xmlns:a16="http://schemas.microsoft.com/office/drawing/2014/main" id="{1A267FDB-C492-4BD0-B8C6-5E056992599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5" name="CuadroTexto 185">
          <a:extLst>
            <a:ext uri="{FF2B5EF4-FFF2-40B4-BE49-F238E27FC236}">
              <a16:creationId xmlns:a16="http://schemas.microsoft.com/office/drawing/2014/main" id="{0CA6078E-F205-4F77-84E3-F18A5B10DFD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6" name="CuadroTexto 186">
          <a:extLst>
            <a:ext uri="{FF2B5EF4-FFF2-40B4-BE49-F238E27FC236}">
              <a16:creationId xmlns:a16="http://schemas.microsoft.com/office/drawing/2014/main" id="{FCC6B666-8E37-4C3A-9C59-B87AB15D2C2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7" name="CuadroTexto 187">
          <a:extLst>
            <a:ext uri="{FF2B5EF4-FFF2-40B4-BE49-F238E27FC236}">
              <a16:creationId xmlns:a16="http://schemas.microsoft.com/office/drawing/2014/main" id="{EDE7C70D-6061-473A-9DCD-8F9A4D78673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8" name="CuadroTexto 188">
          <a:extLst>
            <a:ext uri="{FF2B5EF4-FFF2-40B4-BE49-F238E27FC236}">
              <a16:creationId xmlns:a16="http://schemas.microsoft.com/office/drawing/2014/main" id="{226AE843-EE1C-4892-8FB0-676ADB7E4DE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59" name="CuadroTexto 189">
          <a:extLst>
            <a:ext uri="{FF2B5EF4-FFF2-40B4-BE49-F238E27FC236}">
              <a16:creationId xmlns:a16="http://schemas.microsoft.com/office/drawing/2014/main" id="{8F0064B1-C672-41A8-A409-9BA62C8F5E3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0" name="CuadroTexto 190">
          <a:extLst>
            <a:ext uri="{FF2B5EF4-FFF2-40B4-BE49-F238E27FC236}">
              <a16:creationId xmlns:a16="http://schemas.microsoft.com/office/drawing/2014/main" id="{1D40E0A1-D3D8-4A10-BCB6-1F0270A606B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1" name="CuadroTexto 192">
          <a:extLst>
            <a:ext uri="{FF2B5EF4-FFF2-40B4-BE49-F238E27FC236}">
              <a16:creationId xmlns:a16="http://schemas.microsoft.com/office/drawing/2014/main" id="{0CC7D680-CD29-40F2-9461-5265B5092B8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2" name="CuadroTexto 193">
          <a:extLst>
            <a:ext uri="{FF2B5EF4-FFF2-40B4-BE49-F238E27FC236}">
              <a16:creationId xmlns:a16="http://schemas.microsoft.com/office/drawing/2014/main" id="{06AB4047-68B6-4211-8E60-82B800AC620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3" name="CuadroTexto 194">
          <a:extLst>
            <a:ext uri="{FF2B5EF4-FFF2-40B4-BE49-F238E27FC236}">
              <a16:creationId xmlns:a16="http://schemas.microsoft.com/office/drawing/2014/main" id="{91410E5A-548C-41C5-ABD6-96B6F62557D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4" name="CuadroTexto 196">
          <a:extLst>
            <a:ext uri="{FF2B5EF4-FFF2-40B4-BE49-F238E27FC236}">
              <a16:creationId xmlns:a16="http://schemas.microsoft.com/office/drawing/2014/main" id="{31AEB0A7-31C2-4176-8C2B-E66B5712B89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5" name="CuadroTexto 197">
          <a:extLst>
            <a:ext uri="{FF2B5EF4-FFF2-40B4-BE49-F238E27FC236}">
              <a16:creationId xmlns:a16="http://schemas.microsoft.com/office/drawing/2014/main" id="{5065E6AC-56CD-49E7-9521-4101852C695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6" name="CuadroTexto 198">
          <a:extLst>
            <a:ext uri="{FF2B5EF4-FFF2-40B4-BE49-F238E27FC236}">
              <a16:creationId xmlns:a16="http://schemas.microsoft.com/office/drawing/2014/main" id="{99983288-B79E-469F-97D9-F20E02DCE8C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7" name="CuadroTexto 199">
          <a:extLst>
            <a:ext uri="{FF2B5EF4-FFF2-40B4-BE49-F238E27FC236}">
              <a16:creationId xmlns:a16="http://schemas.microsoft.com/office/drawing/2014/main" id="{79B15A62-A87E-4337-81E9-56FC8454180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8" name="CuadroTexto 200">
          <a:extLst>
            <a:ext uri="{FF2B5EF4-FFF2-40B4-BE49-F238E27FC236}">
              <a16:creationId xmlns:a16="http://schemas.microsoft.com/office/drawing/2014/main" id="{8CD4A9CA-2E8A-444E-A3D4-683C97ADB09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69" name="CuadroTexto 201">
          <a:extLst>
            <a:ext uri="{FF2B5EF4-FFF2-40B4-BE49-F238E27FC236}">
              <a16:creationId xmlns:a16="http://schemas.microsoft.com/office/drawing/2014/main" id="{DD57DB8E-5A9D-4FC4-BC5D-D69877CFEF0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0" name="CuadroTexto 203">
          <a:extLst>
            <a:ext uri="{FF2B5EF4-FFF2-40B4-BE49-F238E27FC236}">
              <a16:creationId xmlns:a16="http://schemas.microsoft.com/office/drawing/2014/main" id="{FD5A9414-50F9-441D-B47F-AB74ED8C5E2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1" name="CuadroTexto 204">
          <a:extLst>
            <a:ext uri="{FF2B5EF4-FFF2-40B4-BE49-F238E27FC236}">
              <a16:creationId xmlns:a16="http://schemas.microsoft.com/office/drawing/2014/main" id="{8B5931DB-07E0-4D55-A40C-BEDA00159AE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2" name="CuadroTexto 205">
          <a:extLst>
            <a:ext uri="{FF2B5EF4-FFF2-40B4-BE49-F238E27FC236}">
              <a16:creationId xmlns:a16="http://schemas.microsoft.com/office/drawing/2014/main" id="{7AE86CEF-FF36-4175-9A93-6EE486C4942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3" name="CuadroTexto 206">
          <a:extLst>
            <a:ext uri="{FF2B5EF4-FFF2-40B4-BE49-F238E27FC236}">
              <a16:creationId xmlns:a16="http://schemas.microsoft.com/office/drawing/2014/main" id="{744F7F47-8B39-4AD7-A296-7731E78E63A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4" name="CuadroTexto 207">
          <a:extLst>
            <a:ext uri="{FF2B5EF4-FFF2-40B4-BE49-F238E27FC236}">
              <a16:creationId xmlns:a16="http://schemas.microsoft.com/office/drawing/2014/main" id="{9CAC1495-F4BE-4D87-BBB7-C02CACCF270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5" name="CuadroTexto 208">
          <a:extLst>
            <a:ext uri="{FF2B5EF4-FFF2-40B4-BE49-F238E27FC236}">
              <a16:creationId xmlns:a16="http://schemas.microsoft.com/office/drawing/2014/main" id="{30F6C7E7-1058-4752-A9C1-8A4D1491FDD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6" name="CuadroTexto 210">
          <a:extLst>
            <a:ext uri="{FF2B5EF4-FFF2-40B4-BE49-F238E27FC236}">
              <a16:creationId xmlns:a16="http://schemas.microsoft.com/office/drawing/2014/main" id="{98880530-290A-4A0C-98F2-0E252F696C4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7" name="CuadroTexto 211">
          <a:extLst>
            <a:ext uri="{FF2B5EF4-FFF2-40B4-BE49-F238E27FC236}">
              <a16:creationId xmlns:a16="http://schemas.microsoft.com/office/drawing/2014/main" id="{CBD5B978-45CD-41D3-AC8F-E6B33166285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78" name="CuadroTexto 212">
          <a:extLst>
            <a:ext uri="{FF2B5EF4-FFF2-40B4-BE49-F238E27FC236}">
              <a16:creationId xmlns:a16="http://schemas.microsoft.com/office/drawing/2014/main" id="{B08E9D9C-4A0B-4CB1-91FA-39395DE4D15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79" name="CuadroTexto 213">
          <a:extLst>
            <a:ext uri="{FF2B5EF4-FFF2-40B4-BE49-F238E27FC236}">
              <a16:creationId xmlns:a16="http://schemas.microsoft.com/office/drawing/2014/main" id="{B0060C3B-7A5A-4199-ADC6-81CA873BD4BC}"/>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80" name="CuadroTexto 214">
          <a:extLst>
            <a:ext uri="{FF2B5EF4-FFF2-40B4-BE49-F238E27FC236}">
              <a16:creationId xmlns:a16="http://schemas.microsoft.com/office/drawing/2014/main" id="{6B64607F-91BA-4EF6-B3C5-E2AE62D92F1F}"/>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081" name="CuadroTexto 215">
          <a:extLst>
            <a:ext uri="{FF2B5EF4-FFF2-40B4-BE49-F238E27FC236}">
              <a16:creationId xmlns:a16="http://schemas.microsoft.com/office/drawing/2014/main" id="{EC90D3D2-7BE3-4A44-9E06-01DE934E5F76}"/>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82" name="CuadroTexto 44">
          <a:extLst>
            <a:ext uri="{FF2B5EF4-FFF2-40B4-BE49-F238E27FC236}">
              <a16:creationId xmlns:a16="http://schemas.microsoft.com/office/drawing/2014/main" id="{8F41E8D1-9417-47EE-A981-E9756EF665BF}"/>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83" name="CuadroTexto 53">
          <a:extLst>
            <a:ext uri="{FF2B5EF4-FFF2-40B4-BE49-F238E27FC236}">
              <a16:creationId xmlns:a16="http://schemas.microsoft.com/office/drawing/2014/main" id="{99401E41-813F-489F-982C-3B1ECE2744A7}"/>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084" name="CuadroTexto 60">
          <a:extLst>
            <a:ext uri="{FF2B5EF4-FFF2-40B4-BE49-F238E27FC236}">
              <a16:creationId xmlns:a16="http://schemas.microsoft.com/office/drawing/2014/main" id="{096986E2-FDC2-4816-B382-01566E6A66A3}"/>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85" name="CuadroTexto 64">
          <a:extLst>
            <a:ext uri="{FF2B5EF4-FFF2-40B4-BE49-F238E27FC236}">
              <a16:creationId xmlns:a16="http://schemas.microsoft.com/office/drawing/2014/main" id="{CADBCF80-494C-43B1-B6BB-40A4428BA763}"/>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86" name="CuadroTexto 71">
          <a:extLst>
            <a:ext uri="{FF2B5EF4-FFF2-40B4-BE49-F238E27FC236}">
              <a16:creationId xmlns:a16="http://schemas.microsoft.com/office/drawing/2014/main" id="{51275D7F-EA23-45FF-866A-2168800FC2D3}"/>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087" name="CuadroTexto 78">
          <a:extLst>
            <a:ext uri="{FF2B5EF4-FFF2-40B4-BE49-F238E27FC236}">
              <a16:creationId xmlns:a16="http://schemas.microsoft.com/office/drawing/2014/main" id="{CA57809B-C1EF-410D-934E-0F79189CF2A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88" name="CuadroTexto 176">
          <a:extLst>
            <a:ext uri="{FF2B5EF4-FFF2-40B4-BE49-F238E27FC236}">
              <a16:creationId xmlns:a16="http://schemas.microsoft.com/office/drawing/2014/main" id="{16EBF0B1-4677-4FA9-9C8E-D4F9E8994D9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89" name="CuadroTexto 177">
          <a:extLst>
            <a:ext uri="{FF2B5EF4-FFF2-40B4-BE49-F238E27FC236}">
              <a16:creationId xmlns:a16="http://schemas.microsoft.com/office/drawing/2014/main" id="{2D70DC28-A5FF-4E27-BF3A-FB7BDD7AEA0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0" name="CuadroTexto 178">
          <a:extLst>
            <a:ext uri="{FF2B5EF4-FFF2-40B4-BE49-F238E27FC236}">
              <a16:creationId xmlns:a16="http://schemas.microsoft.com/office/drawing/2014/main" id="{EAD7955D-0986-4234-AA4B-9D24E8A001E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1" name="CuadroTexto 181">
          <a:extLst>
            <a:ext uri="{FF2B5EF4-FFF2-40B4-BE49-F238E27FC236}">
              <a16:creationId xmlns:a16="http://schemas.microsoft.com/office/drawing/2014/main" id="{D9A9F352-5FE3-43E2-B5E2-837D8C9B060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2" name="CuadroTexto 182">
          <a:extLst>
            <a:ext uri="{FF2B5EF4-FFF2-40B4-BE49-F238E27FC236}">
              <a16:creationId xmlns:a16="http://schemas.microsoft.com/office/drawing/2014/main" id="{42A4CEE0-26E0-427A-8321-B493ABBCDF2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3" name="CuadroTexto 183">
          <a:extLst>
            <a:ext uri="{FF2B5EF4-FFF2-40B4-BE49-F238E27FC236}">
              <a16:creationId xmlns:a16="http://schemas.microsoft.com/office/drawing/2014/main" id="{AB81F6FE-A259-41A6-8C2D-83646CB8317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4" name="CuadroTexto 185">
          <a:extLst>
            <a:ext uri="{FF2B5EF4-FFF2-40B4-BE49-F238E27FC236}">
              <a16:creationId xmlns:a16="http://schemas.microsoft.com/office/drawing/2014/main" id="{F75BD87B-5463-4292-B33C-E8BB21FC695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5" name="CuadroTexto 186">
          <a:extLst>
            <a:ext uri="{FF2B5EF4-FFF2-40B4-BE49-F238E27FC236}">
              <a16:creationId xmlns:a16="http://schemas.microsoft.com/office/drawing/2014/main" id="{F47C9879-3EE0-4DDD-A716-D0250AC046A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6" name="CuadroTexto 187">
          <a:extLst>
            <a:ext uri="{FF2B5EF4-FFF2-40B4-BE49-F238E27FC236}">
              <a16:creationId xmlns:a16="http://schemas.microsoft.com/office/drawing/2014/main" id="{963AFB18-ED3C-4EEF-AE9B-856C934D534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7" name="CuadroTexto 188">
          <a:extLst>
            <a:ext uri="{FF2B5EF4-FFF2-40B4-BE49-F238E27FC236}">
              <a16:creationId xmlns:a16="http://schemas.microsoft.com/office/drawing/2014/main" id="{8AE18787-E1E5-40D7-90C0-A5523AF5420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8" name="CuadroTexto 189">
          <a:extLst>
            <a:ext uri="{FF2B5EF4-FFF2-40B4-BE49-F238E27FC236}">
              <a16:creationId xmlns:a16="http://schemas.microsoft.com/office/drawing/2014/main" id="{D0F062A0-F5D7-4046-B2E3-201C1893CDE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099" name="CuadroTexto 190">
          <a:extLst>
            <a:ext uri="{FF2B5EF4-FFF2-40B4-BE49-F238E27FC236}">
              <a16:creationId xmlns:a16="http://schemas.microsoft.com/office/drawing/2014/main" id="{086EB894-7810-43A5-9BA1-9957A97135E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0" name="CuadroTexto 192">
          <a:extLst>
            <a:ext uri="{FF2B5EF4-FFF2-40B4-BE49-F238E27FC236}">
              <a16:creationId xmlns:a16="http://schemas.microsoft.com/office/drawing/2014/main" id="{FE02D150-95E3-4659-A2B9-FAA4544EA5F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1" name="CuadroTexto 193">
          <a:extLst>
            <a:ext uri="{FF2B5EF4-FFF2-40B4-BE49-F238E27FC236}">
              <a16:creationId xmlns:a16="http://schemas.microsoft.com/office/drawing/2014/main" id="{3E8F2573-C65A-4659-8DBD-A22A93F2A32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2" name="CuadroTexto 194">
          <a:extLst>
            <a:ext uri="{FF2B5EF4-FFF2-40B4-BE49-F238E27FC236}">
              <a16:creationId xmlns:a16="http://schemas.microsoft.com/office/drawing/2014/main" id="{2C4A4586-EC99-47DD-8197-0BA86A018AF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3" name="CuadroTexto 196">
          <a:extLst>
            <a:ext uri="{FF2B5EF4-FFF2-40B4-BE49-F238E27FC236}">
              <a16:creationId xmlns:a16="http://schemas.microsoft.com/office/drawing/2014/main" id="{BBA9A31D-D086-4D2C-B992-B99980E4BEC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4" name="CuadroTexto 197">
          <a:extLst>
            <a:ext uri="{FF2B5EF4-FFF2-40B4-BE49-F238E27FC236}">
              <a16:creationId xmlns:a16="http://schemas.microsoft.com/office/drawing/2014/main" id="{F06FAD82-8D91-4629-A73D-1C25CF7BA49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5" name="CuadroTexto 198">
          <a:extLst>
            <a:ext uri="{FF2B5EF4-FFF2-40B4-BE49-F238E27FC236}">
              <a16:creationId xmlns:a16="http://schemas.microsoft.com/office/drawing/2014/main" id="{4168DBCA-E55F-404B-BA17-C5DD9413BB9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6" name="CuadroTexto 199">
          <a:extLst>
            <a:ext uri="{FF2B5EF4-FFF2-40B4-BE49-F238E27FC236}">
              <a16:creationId xmlns:a16="http://schemas.microsoft.com/office/drawing/2014/main" id="{91BB0CF9-7838-40A1-B37D-9345B82ADD1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7" name="CuadroTexto 200">
          <a:extLst>
            <a:ext uri="{FF2B5EF4-FFF2-40B4-BE49-F238E27FC236}">
              <a16:creationId xmlns:a16="http://schemas.microsoft.com/office/drawing/2014/main" id="{29BAA980-3218-4D7F-B024-7D1A5FDCFA0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8" name="CuadroTexto 201">
          <a:extLst>
            <a:ext uri="{FF2B5EF4-FFF2-40B4-BE49-F238E27FC236}">
              <a16:creationId xmlns:a16="http://schemas.microsoft.com/office/drawing/2014/main" id="{2F6A1FD4-91B6-45D9-8096-196BEC651CB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09" name="CuadroTexto 203">
          <a:extLst>
            <a:ext uri="{FF2B5EF4-FFF2-40B4-BE49-F238E27FC236}">
              <a16:creationId xmlns:a16="http://schemas.microsoft.com/office/drawing/2014/main" id="{911213D7-19CB-474C-8CCA-B6882DBAD1F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10" name="CuadroTexto 204">
          <a:extLst>
            <a:ext uri="{FF2B5EF4-FFF2-40B4-BE49-F238E27FC236}">
              <a16:creationId xmlns:a16="http://schemas.microsoft.com/office/drawing/2014/main" id="{A6CBF942-BAF6-4F6A-B1A7-3716E6E5B07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11" name="CuadroTexto 205">
          <a:extLst>
            <a:ext uri="{FF2B5EF4-FFF2-40B4-BE49-F238E27FC236}">
              <a16:creationId xmlns:a16="http://schemas.microsoft.com/office/drawing/2014/main" id="{8387DF40-B73F-462C-A742-B4B361EA61B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12" name="CuadroTexto 206">
          <a:extLst>
            <a:ext uri="{FF2B5EF4-FFF2-40B4-BE49-F238E27FC236}">
              <a16:creationId xmlns:a16="http://schemas.microsoft.com/office/drawing/2014/main" id="{D9149112-BF00-46FC-9EB8-FB6FF022728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13" name="CuadroTexto 207">
          <a:extLst>
            <a:ext uri="{FF2B5EF4-FFF2-40B4-BE49-F238E27FC236}">
              <a16:creationId xmlns:a16="http://schemas.microsoft.com/office/drawing/2014/main" id="{B5B1BD7F-E872-462C-9053-CECB382C99A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14" name="CuadroTexto 208">
          <a:extLst>
            <a:ext uri="{FF2B5EF4-FFF2-40B4-BE49-F238E27FC236}">
              <a16:creationId xmlns:a16="http://schemas.microsoft.com/office/drawing/2014/main" id="{B92B2B45-4242-457F-AF3F-3BAFBC26456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15" name="CuadroTexto 210">
          <a:extLst>
            <a:ext uri="{FF2B5EF4-FFF2-40B4-BE49-F238E27FC236}">
              <a16:creationId xmlns:a16="http://schemas.microsoft.com/office/drawing/2014/main" id="{AA7E31F6-0CAE-4E4B-A00D-E745C7203D3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16" name="CuadroTexto 211">
          <a:extLst>
            <a:ext uri="{FF2B5EF4-FFF2-40B4-BE49-F238E27FC236}">
              <a16:creationId xmlns:a16="http://schemas.microsoft.com/office/drawing/2014/main" id="{77BAFE6C-0140-4766-8C8E-5AD1D4A3C81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17" name="CuadroTexto 212">
          <a:extLst>
            <a:ext uri="{FF2B5EF4-FFF2-40B4-BE49-F238E27FC236}">
              <a16:creationId xmlns:a16="http://schemas.microsoft.com/office/drawing/2014/main" id="{3C391E83-A2C0-44AC-BAD7-922F38A5CAD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18" name="CuadroTexto 213">
          <a:extLst>
            <a:ext uri="{FF2B5EF4-FFF2-40B4-BE49-F238E27FC236}">
              <a16:creationId xmlns:a16="http://schemas.microsoft.com/office/drawing/2014/main" id="{545C8D9A-0210-42B1-A317-6A4B7A8E49AC}"/>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19" name="CuadroTexto 214">
          <a:extLst>
            <a:ext uri="{FF2B5EF4-FFF2-40B4-BE49-F238E27FC236}">
              <a16:creationId xmlns:a16="http://schemas.microsoft.com/office/drawing/2014/main" id="{A66A4880-7928-47DD-AADB-0399336E5328}"/>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20" name="CuadroTexto 215">
          <a:extLst>
            <a:ext uri="{FF2B5EF4-FFF2-40B4-BE49-F238E27FC236}">
              <a16:creationId xmlns:a16="http://schemas.microsoft.com/office/drawing/2014/main" id="{13BF3001-0206-4BF7-BA9C-0FB41FB69634}"/>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121" name="CuadroTexto 44">
          <a:extLst>
            <a:ext uri="{FF2B5EF4-FFF2-40B4-BE49-F238E27FC236}">
              <a16:creationId xmlns:a16="http://schemas.microsoft.com/office/drawing/2014/main" id="{B8A575AE-FB58-43FD-92E0-44D19914B900}"/>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122" name="CuadroTexto 53">
          <a:extLst>
            <a:ext uri="{FF2B5EF4-FFF2-40B4-BE49-F238E27FC236}">
              <a16:creationId xmlns:a16="http://schemas.microsoft.com/office/drawing/2014/main" id="{77EDD467-3B5F-43C9-9520-9751D7AA16FC}"/>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123" name="CuadroTexto 60">
          <a:extLst>
            <a:ext uri="{FF2B5EF4-FFF2-40B4-BE49-F238E27FC236}">
              <a16:creationId xmlns:a16="http://schemas.microsoft.com/office/drawing/2014/main" id="{661554C8-5AC1-428C-B40E-B1A1B199D941}"/>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124" name="CuadroTexto 64">
          <a:extLst>
            <a:ext uri="{FF2B5EF4-FFF2-40B4-BE49-F238E27FC236}">
              <a16:creationId xmlns:a16="http://schemas.microsoft.com/office/drawing/2014/main" id="{E64F93A6-172B-40F9-9F55-ADEC706A52CE}"/>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125" name="CuadroTexto 71">
          <a:extLst>
            <a:ext uri="{FF2B5EF4-FFF2-40B4-BE49-F238E27FC236}">
              <a16:creationId xmlns:a16="http://schemas.microsoft.com/office/drawing/2014/main" id="{69B48157-6284-40E5-BD65-10C1DAEA66CE}"/>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126" name="CuadroTexto 78">
          <a:extLst>
            <a:ext uri="{FF2B5EF4-FFF2-40B4-BE49-F238E27FC236}">
              <a16:creationId xmlns:a16="http://schemas.microsoft.com/office/drawing/2014/main" id="{79A7339B-F7B8-44AD-AFFA-A5C741F339B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27" name="CuadroTexto 176">
          <a:extLst>
            <a:ext uri="{FF2B5EF4-FFF2-40B4-BE49-F238E27FC236}">
              <a16:creationId xmlns:a16="http://schemas.microsoft.com/office/drawing/2014/main" id="{08AA707D-CE94-44B0-AA90-33A312A6F5B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28" name="CuadroTexto 177">
          <a:extLst>
            <a:ext uri="{FF2B5EF4-FFF2-40B4-BE49-F238E27FC236}">
              <a16:creationId xmlns:a16="http://schemas.microsoft.com/office/drawing/2014/main" id="{EC93EBF3-4CC2-44FD-9F8D-4FFFF195E89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29" name="CuadroTexto 178">
          <a:extLst>
            <a:ext uri="{FF2B5EF4-FFF2-40B4-BE49-F238E27FC236}">
              <a16:creationId xmlns:a16="http://schemas.microsoft.com/office/drawing/2014/main" id="{7B553A81-44DD-4CAC-B875-8F7C283BA0D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0" name="CuadroTexto 181">
          <a:extLst>
            <a:ext uri="{FF2B5EF4-FFF2-40B4-BE49-F238E27FC236}">
              <a16:creationId xmlns:a16="http://schemas.microsoft.com/office/drawing/2014/main" id="{EB104EC7-CE43-481C-91CE-7D2D2549787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1" name="CuadroTexto 182">
          <a:extLst>
            <a:ext uri="{FF2B5EF4-FFF2-40B4-BE49-F238E27FC236}">
              <a16:creationId xmlns:a16="http://schemas.microsoft.com/office/drawing/2014/main" id="{BDDE4265-9979-4067-B093-2E1E664F03D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2" name="CuadroTexto 183">
          <a:extLst>
            <a:ext uri="{FF2B5EF4-FFF2-40B4-BE49-F238E27FC236}">
              <a16:creationId xmlns:a16="http://schemas.microsoft.com/office/drawing/2014/main" id="{0E54B96C-CF48-48C9-94FB-5334278F369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3" name="CuadroTexto 185">
          <a:extLst>
            <a:ext uri="{FF2B5EF4-FFF2-40B4-BE49-F238E27FC236}">
              <a16:creationId xmlns:a16="http://schemas.microsoft.com/office/drawing/2014/main" id="{D0575ACF-21AB-460B-BECC-0131AE34EB8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4" name="CuadroTexto 186">
          <a:extLst>
            <a:ext uri="{FF2B5EF4-FFF2-40B4-BE49-F238E27FC236}">
              <a16:creationId xmlns:a16="http://schemas.microsoft.com/office/drawing/2014/main" id="{60E72BD8-1CFF-4920-8E82-CA317A824A2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5" name="CuadroTexto 187">
          <a:extLst>
            <a:ext uri="{FF2B5EF4-FFF2-40B4-BE49-F238E27FC236}">
              <a16:creationId xmlns:a16="http://schemas.microsoft.com/office/drawing/2014/main" id="{9D420619-C605-42EC-9740-516D68F4369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6" name="CuadroTexto 188">
          <a:extLst>
            <a:ext uri="{FF2B5EF4-FFF2-40B4-BE49-F238E27FC236}">
              <a16:creationId xmlns:a16="http://schemas.microsoft.com/office/drawing/2014/main" id="{F67187F8-7BF3-42F5-BFC5-3F712FC81B2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7" name="CuadroTexto 189">
          <a:extLst>
            <a:ext uri="{FF2B5EF4-FFF2-40B4-BE49-F238E27FC236}">
              <a16:creationId xmlns:a16="http://schemas.microsoft.com/office/drawing/2014/main" id="{A994D677-2402-4A85-BB24-47C90ADD41A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8" name="CuadroTexto 190">
          <a:extLst>
            <a:ext uri="{FF2B5EF4-FFF2-40B4-BE49-F238E27FC236}">
              <a16:creationId xmlns:a16="http://schemas.microsoft.com/office/drawing/2014/main" id="{B93B5DDD-88F8-40F4-A917-D1584B37605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39" name="CuadroTexto 192">
          <a:extLst>
            <a:ext uri="{FF2B5EF4-FFF2-40B4-BE49-F238E27FC236}">
              <a16:creationId xmlns:a16="http://schemas.microsoft.com/office/drawing/2014/main" id="{A0FF98FE-D118-4E03-9092-17ACF58E0A9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0" name="CuadroTexto 193">
          <a:extLst>
            <a:ext uri="{FF2B5EF4-FFF2-40B4-BE49-F238E27FC236}">
              <a16:creationId xmlns:a16="http://schemas.microsoft.com/office/drawing/2014/main" id="{58599A17-7845-4C3B-8A19-CE719E3FA04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1" name="CuadroTexto 194">
          <a:extLst>
            <a:ext uri="{FF2B5EF4-FFF2-40B4-BE49-F238E27FC236}">
              <a16:creationId xmlns:a16="http://schemas.microsoft.com/office/drawing/2014/main" id="{BC12B2FE-AC14-4231-B38B-442B05DA1D3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2" name="CuadroTexto 196">
          <a:extLst>
            <a:ext uri="{FF2B5EF4-FFF2-40B4-BE49-F238E27FC236}">
              <a16:creationId xmlns:a16="http://schemas.microsoft.com/office/drawing/2014/main" id="{6E2C9E24-85B5-4088-A63B-3228E2849E6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3" name="CuadroTexto 197">
          <a:extLst>
            <a:ext uri="{FF2B5EF4-FFF2-40B4-BE49-F238E27FC236}">
              <a16:creationId xmlns:a16="http://schemas.microsoft.com/office/drawing/2014/main" id="{23794DE9-1CA9-46F0-9BCE-94E211D9309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4" name="CuadroTexto 198">
          <a:extLst>
            <a:ext uri="{FF2B5EF4-FFF2-40B4-BE49-F238E27FC236}">
              <a16:creationId xmlns:a16="http://schemas.microsoft.com/office/drawing/2014/main" id="{F8E7D4EA-7CC8-4E27-BD46-1CD1EFA4BBA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5" name="CuadroTexto 199">
          <a:extLst>
            <a:ext uri="{FF2B5EF4-FFF2-40B4-BE49-F238E27FC236}">
              <a16:creationId xmlns:a16="http://schemas.microsoft.com/office/drawing/2014/main" id="{06453131-47D1-4CDE-8D92-DCAE1ADE43C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6" name="CuadroTexto 200">
          <a:extLst>
            <a:ext uri="{FF2B5EF4-FFF2-40B4-BE49-F238E27FC236}">
              <a16:creationId xmlns:a16="http://schemas.microsoft.com/office/drawing/2014/main" id="{013CC2F5-7FE4-45C3-85A5-99F95324046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7" name="CuadroTexto 201">
          <a:extLst>
            <a:ext uri="{FF2B5EF4-FFF2-40B4-BE49-F238E27FC236}">
              <a16:creationId xmlns:a16="http://schemas.microsoft.com/office/drawing/2014/main" id="{25E84F6A-5A7D-4917-93F9-00E4E1AD798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8" name="CuadroTexto 203">
          <a:extLst>
            <a:ext uri="{FF2B5EF4-FFF2-40B4-BE49-F238E27FC236}">
              <a16:creationId xmlns:a16="http://schemas.microsoft.com/office/drawing/2014/main" id="{19579D63-447C-42BD-BC2A-0CA699D679C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49" name="CuadroTexto 204">
          <a:extLst>
            <a:ext uri="{FF2B5EF4-FFF2-40B4-BE49-F238E27FC236}">
              <a16:creationId xmlns:a16="http://schemas.microsoft.com/office/drawing/2014/main" id="{9C0570B2-0404-44C2-B3E6-C2C225A163B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50" name="CuadroTexto 205">
          <a:extLst>
            <a:ext uri="{FF2B5EF4-FFF2-40B4-BE49-F238E27FC236}">
              <a16:creationId xmlns:a16="http://schemas.microsoft.com/office/drawing/2014/main" id="{FF05A581-AC69-4FF0-A1C7-2034637AE84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51" name="CuadroTexto 206">
          <a:extLst>
            <a:ext uri="{FF2B5EF4-FFF2-40B4-BE49-F238E27FC236}">
              <a16:creationId xmlns:a16="http://schemas.microsoft.com/office/drawing/2014/main" id="{1CE60166-3C95-45CD-A59C-8FD00A8A448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52" name="CuadroTexto 207">
          <a:extLst>
            <a:ext uri="{FF2B5EF4-FFF2-40B4-BE49-F238E27FC236}">
              <a16:creationId xmlns:a16="http://schemas.microsoft.com/office/drawing/2014/main" id="{860A4A1D-A1C2-4A2E-95E4-340963F17C1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53" name="CuadroTexto 208">
          <a:extLst>
            <a:ext uri="{FF2B5EF4-FFF2-40B4-BE49-F238E27FC236}">
              <a16:creationId xmlns:a16="http://schemas.microsoft.com/office/drawing/2014/main" id="{48986FD9-96A1-4233-9FAF-0C21B34068F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54" name="CuadroTexto 210">
          <a:extLst>
            <a:ext uri="{FF2B5EF4-FFF2-40B4-BE49-F238E27FC236}">
              <a16:creationId xmlns:a16="http://schemas.microsoft.com/office/drawing/2014/main" id="{B052BF1F-AC65-4402-960D-D20224A580F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55" name="CuadroTexto 211">
          <a:extLst>
            <a:ext uri="{FF2B5EF4-FFF2-40B4-BE49-F238E27FC236}">
              <a16:creationId xmlns:a16="http://schemas.microsoft.com/office/drawing/2014/main" id="{43F05E92-7018-4CC4-B32A-D521A633D72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56" name="CuadroTexto 212">
          <a:extLst>
            <a:ext uri="{FF2B5EF4-FFF2-40B4-BE49-F238E27FC236}">
              <a16:creationId xmlns:a16="http://schemas.microsoft.com/office/drawing/2014/main" id="{3CD2A53A-4E7B-445B-A44C-D72B63C17B6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57" name="CuadroTexto 213">
          <a:extLst>
            <a:ext uri="{FF2B5EF4-FFF2-40B4-BE49-F238E27FC236}">
              <a16:creationId xmlns:a16="http://schemas.microsoft.com/office/drawing/2014/main" id="{1027BE9F-0DB1-4E83-8762-D35BDF880366}"/>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58" name="CuadroTexto 214">
          <a:extLst>
            <a:ext uri="{FF2B5EF4-FFF2-40B4-BE49-F238E27FC236}">
              <a16:creationId xmlns:a16="http://schemas.microsoft.com/office/drawing/2014/main" id="{9E08A69F-9E69-4A69-BFF1-54220F82AA2C}"/>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59" name="CuadroTexto 215">
          <a:extLst>
            <a:ext uri="{FF2B5EF4-FFF2-40B4-BE49-F238E27FC236}">
              <a16:creationId xmlns:a16="http://schemas.microsoft.com/office/drawing/2014/main" id="{18088FFA-879F-4490-A2B6-D089C8E2B36F}"/>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160" name="CuadroTexto 44">
          <a:extLst>
            <a:ext uri="{FF2B5EF4-FFF2-40B4-BE49-F238E27FC236}">
              <a16:creationId xmlns:a16="http://schemas.microsoft.com/office/drawing/2014/main" id="{CFACFDF1-5303-42DD-A605-D37F3808D270}"/>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161" name="CuadroTexto 53">
          <a:extLst>
            <a:ext uri="{FF2B5EF4-FFF2-40B4-BE49-F238E27FC236}">
              <a16:creationId xmlns:a16="http://schemas.microsoft.com/office/drawing/2014/main" id="{48555DBE-CF30-4C0F-B47E-DE8EA00EC3E3}"/>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162" name="CuadroTexto 60">
          <a:extLst>
            <a:ext uri="{FF2B5EF4-FFF2-40B4-BE49-F238E27FC236}">
              <a16:creationId xmlns:a16="http://schemas.microsoft.com/office/drawing/2014/main" id="{54BA8874-B68D-4D67-AFFD-3B53EE07CA20}"/>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163" name="CuadroTexto 64">
          <a:extLst>
            <a:ext uri="{FF2B5EF4-FFF2-40B4-BE49-F238E27FC236}">
              <a16:creationId xmlns:a16="http://schemas.microsoft.com/office/drawing/2014/main" id="{3B7EBB1A-F4C8-4BBE-9106-874CDB93E43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164" name="CuadroTexto 71">
          <a:extLst>
            <a:ext uri="{FF2B5EF4-FFF2-40B4-BE49-F238E27FC236}">
              <a16:creationId xmlns:a16="http://schemas.microsoft.com/office/drawing/2014/main" id="{A75C3CE1-6B31-4318-A0B0-969C043A7F87}"/>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165" name="CuadroTexto 78">
          <a:extLst>
            <a:ext uri="{FF2B5EF4-FFF2-40B4-BE49-F238E27FC236}">
              <a16:creationId xmlns:a16="http://schemas.microsoft.com/office/drawing/2014/main" id="{914D0FBB-235B-4F4F-8A06-B1EB545FDE53}"/>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66" name="CuadroTexto 176">
          <a:extLst>
            <a:ext uri="{FF2B5EF4-FFF2-40B4-BE49-F238E27FC236}">
              <a16:creationId xmlns:a16="http://schemas.microsoft.com/office/drawing/2014/main" id="{8FB81DE9-F117-4B6A-A894-14650EF8713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67" name="CuadroTexto 177">
          <a:extLst>
            <a:ext uri="{FF2B5EF4-FFF2-40B4-BE49-F238E27FC236}">
              <a16:creationId xmlns:a16="http://schemas.microsoft.com/office/drawing/2014/main" id="{84C025F4-54BA-47DA-B58C-50ED26D5DA0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68" name="CuadroTexto 178">
          <a:extLst>
            <a:ext uri="{FF2B5EF4-FFF2-40B4-BE49-F238E27FC236}">
              <a16:creationId xmlns:a16="http://schemas.microsoft.com/office/drawing/2014/main" id="{68E5CD56-635E-4D89-BB71-C8F2710BCEE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69" name="CuadroTexto 181">
          <a:extLst>
            <a:ext uri="{FF2B5EF4-FFF2-40B4-BE49-F238E27FC236}">
              <a16:creationId xmlns:a16="http://schemas.microsoft.com/office/drawing/2014/main" id="{E9FD5336-4B52-4D16-9D20-CDB601C17B3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0" name="CuadroTexto 182">
          <a:extLst>
            <a:ext uri="{FF2B5EF4-FFF2-40B4-BE49-F238E27FC236}">
              <a16:creationId xmlns:a16="http://schemas.microsoft.com/office/drawing/2014/main" id="{0F0EBCB0-7D46-4554-A747-59E6294693F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1" name="CuadroTexto 183">
          <a:extLst>
            <a:ext uri="{FF2B5EF4-FFF2-40B4-BE49-F238E27FC236}">
              <a16:creationId xmlns:a16="http://schemas.microsoft.com/office/drawing/2014/main" id="{0D3D6EAE-3C28-43E7-AE7F-3A727AC925B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2" name="CuadroTexto 185">
          <a:extLst>
            <a:ext uri="{FF2B5EF4-FFF2-40B4-BE49-F238E27FC236}">
              <a16:creationId xmlns:a16="http://schemas.microsoft.com/office/drawing/2014/main" id="{6F569098-1DC0-4D9D-BDB6-6585EB327F5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3" name="CuadroTexto 186">
          <a:extLst>
            <a:ext uri="{FF2B5EF4-FFF2-40B4-BE49-F238E27FC236}">
              <a16:creationId xmlns:a16="http://schemas.microsoft.com/office/drawing/2014/main" id="{AF0A5FC5-C944-48FA-8829-8504611FC3E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4" name="CuadroTexto 187">
          <a:extLst>
            <a:ext uri="{FF2B5EF4-FFF2-40B4-BE49-F238E27FC236}">
              <a16:creationId xmlns:a16="http://schemas.microsoft.com/office/drawing/2014/main" id="{AB798726-D04D-47FB-BAA6-C941E701750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5" name="CuadroTexto 188">
          <a:extLst>
            <a:ext uri="{FF2B5EF4-FFF2-40B4-BE49-F238E27FC236}">
              <a16:creationId xmlns:a16="http://schemas.microsoft.com/office/drawing/2014/main" id="{633A2C41-0205-4AC6-9CB5-89298E212C0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6" name="CuadroTexto 189">
          <a:extLst>
            <a:ext uri="{FF2B5EF4-FFF2-40B4-BE49-F238E27FC236}">
              <a16:creationId xmlns:a16="http://schemas.microsoft.com/office/drawing/2014/main" id="{F9E7484F-F1DE-47FD-A742-AC22726D86F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7" name="CuadroTexto 190">
          <a:extLst>
            <a:ext uri="{FF2B5EF4-FFF2-40B4-BE49-F238E27FC236}">
              <a16:creationId xmlns:a16="http://schemas.microsoft.com/office/drawing/2014/main" id="{856F6DBB-B927-44A8-B140-B2A32EDD012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8" name="CuadroTexto 192">
          <a:extLst>
            <a:ext uri="{FF2B5EF4-FFF2-40B4-BE49-F238E27FC236}">
              <a16:creationId xmlns:a16="http://schemas.microsoft.com/office/drawing/2014/main" id="{D9CD22FA-F0C6-431C-A434-466D0CDAA74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79" name="CuadroTexto 193">
          <a:extLst>
            <a:ext uri="{FF2B5EF4-FFF2-40B4-BE49-F238E27FC236}">
              <a16:creationId xmlns:a16="http://schemas.microsoft.com/office/drawing/2014/main" id="{99D7F027-5DBF-40F7-AD0A-540AE889EB1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0" name="CuadroTexto 194">
          <a:extLst>
            <a:ext uri="{FF2B5EF4-FFF2-40B4-BE49-F238E27FC236}">
              <a16:creationId xmlns:a16="http://schemas.microsoft.com/office/drawing/2014/main" id="{31110C65-9227-4C16-99E4-13EB0C962E4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1" name="CuadroTexto 196">
          <a:extLst>
            <a:ext uri="{FF2B5EF4-FFF2-40B4-BE49-F238E27FC236}">
              <a16:creationId xmlns:a16="http://schemas.microsoft.com/office/drawing/2014/main" id="{61C03B02-23D3-4AE9-A3ED-2550B08A3F1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2" name="CuadroTexto 197">
          <a:extLst>
            <a:ext uri="{FF2B5EF4-FFF2-40B4-BE49-F238E27FC236}">
              <a16:creationId xmlns:a16="http://schemas.microsoft.com/office/drawing/2014/main" id="{4CE514E4-D7F9-4089-88AB-B3F5AF4B757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3" name="CuadroTexto 198">
          <a:extLst>
            <a:ext uri="{FF2B5EF4-FFF2-40B4-BE49-F238E27FC236}">
              <a16:creationId xmlns:a16="http://schemas.microsoft.com/office/drawing/2014/main" id="{890E0BFC-EF1D-4FE8-81C9-1D99E96C099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4" name="CuadroTexto 199">
          <a:extLst>
            <a:ext uri="{FF2B5EF4-FFF2-40B4-BE49-F238E27FC236}">
              <a16:creationId xmlns:a16="http://schemas.microsoft.com/office/drawing/2014/main" id="{215845FE-B773-4BB9-8234-901684F43ED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5" name="CuadroTexto 200">
          <a:extLst>
            <a:ext uri="{FF2B5EF4-FFF2-40B4-BE49-F238E27FC236}">
              <a16:creationId xmlns:a16="http://schemas.microsoft.com/office/drawing/2014/main" id="{E643334B-2F23-4098-A144-3BE7557805D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6" name="CuadroTexto 201">
          <a:extLst>
            <a:ext uri="{FF2B5EF4-FFF2-40B4-BE49-F238E27FC236}">
              <a16:creationId xmlns:a16="http://schemas.microsoft.com/office/drawing/2014/main" id="{030F736A-EBED-461C-9729-DD49919ADF6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7" name="CuadroTexto 203">
          <a:extLst>
            <a:ext uri="{FF2B5EF4-FFF2-40B4-BE49-F238E27FC236}">
              <a16:creationId xmlns:a16="http://schemas.microsoft.com/office/drawing/2014/main" id="{297C576F-C399-4DB9-9DC3-CD6B6AED7B1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8" name="CuadroTexto 204">
          <a:extLst>
            <a:ext uri="{FF2B5EF4-FFF2-40B4-BE49-F238E27FC236}">
              <a16:creationId xmlns:a16="http://schemas.microsoft.com/office/drawing/2014/main" id="{AFC70C6C-0B09-4AEC-A083-5BF80B2009A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89" name="CuadroTexto 205">
          <a:extLst>
            <a:ext uri="{FF2B5EF4-FFF2-40B4-BE49-F238E27FC236}">
              <a16:creationId xmlns:a16="http://schemas.microsoft.com/office/drawing/2014/main" id="{0B789A4B-47EF-4C74-8AF9-82EF22FBF6B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90" name="CuadroTexto 206">
          <a:extLst>
            <a:ext uri="{FF2B5EF4-FFF2-40B4-BE49-F238E27FC236}">
              <a16:creationId xmlns:a16="http://schemas.microsoft.com/office/drawing/2014/main" id="{1FB093E9-04A8-468E-AD5A-EE3FBDE808B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91" name="CuadroTexto 207">
          <a:extLst>
            <a:ext uri="{FF2B5EF4-FFF2-40B4-BE49-F238E27FC236}">
              <a16:creationId xmlns:a16="http://schemas.microsoft.com/office/drawing/2014/main" id="{6086B013-7F56-41D1-B60C-4879071A2AA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92" name="CuadroTexto 208">
          <a:extLst>
            <a:ext uri="{FF2B5EF4-FFF2-40B4-BE49-F238E27FC236}">
              <a16:creationId xmlns:a16="http://schemas.microsoft.com/office/drawing/2014/main" id="{43706384-B314-49CD-BCD8-E20ABFFB48B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93" name="CuadroTexto 210">
          <a:extLst>
            <a:ext uri="{FF2B5EF4-FFF2-40B4-BE49-F238E27FC236}">
              <a16:creationId xmlns:a16="http://schemas.microsoft.com/office/drawing/2014/main" id="{DAA6F148-FB33-4535-9182-40C252B0E5C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94" name="CuadroTexto 211">
          <a:extLst>
            <a:ext uri="{FF2B5EF4-FFF2-40B4-BE49-F238E27FC236}">
              <a16:creationId xmlns:a16="http://schemas.microsoft.com/office/drawing/2014/main" id="{010665CF-D2A5-4980-AA29-7F4646490FA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195" name="CuadroTexto 212">
          <a:extLst>
            <a:ext uri="{FF2B5EF4-FFF2-40B4-BE49-F238E27FC236}">
              <a16:creationId xmlns:a16="http://schemas.microsoft.com/office/drawing/2014/main" id="{8FC6DF3A-6201-40BB-A0FB-141B0A64591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96" name="CuadroTexto 213">
          <a:extLst>
            <a:ext uri="{FF2B5EF4-FFF2-40B4-BE49-F238E27FC236}">
              <a16:creationId xmlns:a16="http://schemas.microsoft.com/office/drawing/2014/main" id="{99DF2A67-9911-4B71-8B81-A2AC3DA97CA4}"/>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97" name="CuadroTexto 214">
          <a:extLst>
            <a:ext uri="{FF2B5EF4-FFF2-40B4-BE49-F238E27FC236}">
              <a16:creationId xmlns:a16="http://schemas.microsoft.com/office/drawing/2014/main" id="{A573AB16-473B-4849-9E2B-0A5B51E8CC09}"/>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198" name="CuadroTexto 215">
          <a:extLst>
            <a:ext uri="{FF2B5EF4-FFF2-40B4-BE49-F238E27FC236}">
              <a16:creationId xmlns:a16="http://schemas.microsoft.com/office/drawing/2014/main" id="{BB3D621E-4AA5-4CED-8E37-E2D3AC7523F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199" name="CuadroTexto 44">
          <a:extLst>
            <a:ext uri="{FF2B5EF4-FFF2-40B4-BE49-F238E27FC236}">
              <a16:creationId xmlns:a16="http://schemas.microsoft.com/office/drawing/2014/main" id="{B85F1CA5-8824-4F3B-8598-7A9FA329521F}"/>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200" name="CuadroTexto 53">
          <a:extLst>
            <a:ext uri="{FF2B5EF4-FFF2-40B4-BE49-F238E27FC236}">
              <a16:creationId xmlns:a16="http://schemas.microsoft.com/office/drawing/2014/main" id="{AE254927-245A-4162-977C-41E430C1C4F9}"/>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201" name="CuadroTexto 60">
          <a:extLst>
            <a:ext uri="{FF2B5EF4-FFF2-40B4-BE49-F238E27FC236}">
              <a16:creationId xmlns:a16="http://schemas.microsoft.com/office/drawing/2014/main" id="{C2E0FAC0-6C6B-4C8B-BB9E-62664853F576}"/>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02" name="CuadroTexto 64">
          <a:extLst>
            <a:ext uri="{FF2B5EF4-FFF2-40B4-BE49-F238E27FC236}">
              <a16:creationId xmlns:a16="http://schemas.microsoft.com/office/drawing/2014/main" id="{0104805D-5313-4667-B6FB-6D0DC0FF6EE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03" name="CuadroTexto 71">
          <a:extLst>
            <a:ext uri="{FF2B5EF4-FFF2-40B4-BE49-F238E27FC236}">
              <a16:creationId xmlns:a16="http://schemas.microsoft.com/office/drawing/2014/main" id="{5A9E42E9-9EDF-4036-AC17-FF5E79628101}"/>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04" name="CuadroTexto 78">
          <a:extLst>
            <a:ext uri="{FF2B5EF4-FFF2-40B4-BE49-F238E27FC236}">
              <a16:creationId xmlns:a16="http://schemas.microsoft.com/office/drawing/2014/main" id="{CFBB47CE-036B-4303-BF56-C0A926C5150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05" name="CuadroTexto 176">
          <a:extLst>
            <a:ext uri="{FF2B5EF4-FFF2-40B4-BE49-F238E27FC236}">
              <a16:creationId xmlns:a16="http://schemas.microsoft.com/office/drawing/2014/main" id="{E60D4953-D2EF-4413-BA5B-F02CDDCDB47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06" name="CuadroTexto 177">
          <a:extLst>
            <a:ext uri="{FF2B5EF4-FFF2-40B4-BE49-F238E27FC236}">
              <a16:creationId xmlns:a16="http://schemas.microsoft.com/office/drawing/2014/main" id="{E4068B36-7497-4608-AAA2-8D958DA518B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07" name="CuadroTexto 178">
          <a:extLst>
            <a:ext uri="{FF2B5EF4-FFF2-40B4-BE49-F238E27FC236}">
              <a16:creationId xmlns:a16="http://schemas.microsoft.com/office/drawing/2014/main" id="{C68C5564-5DCD-4BEF-9A13-F65212D9003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08" name="CuadroTexto 181">
          <a:extLst>
            <a:ext uri="{FF2B5EF4-FFF2-40B4-BE49-F238E27FC236}">
              <a16:creationId xmlns:a16="http://schemas.microsoft.com/office/drawing/2014/main" id="{BE8F7784-891C-476D-AC02-3C6869682D8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09" name="CuadroTexto 182">
          <a:extLst>
            <a:ext uri="{FF2B5EF4-FFF2-40B4-BE49-F238E27FC236}">
              <a16:creationId xmlns:a16="http://schemas.microsoft.com/office/drawing/2014/main" id="{A0187FD7-E0C3-4483-A49C-4F03F3D5CB8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0" name="CuadroTexto 183">
          <a:extLst>
            <a:ext uri="{FF2B5EF4-FFF2-40B4-BE49-F238E27FC236}">
              <a16:creationId xmlns:a16="http://schemas.microsoft.com/office/drawing/2014/main" id="{15AAB643-2401-4CBF-B16D-10D15465F9E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1" name="CuadroTexto 185">
          <a:extLst>
            <a:ext uri="{FF2B5EF4-FFF2-40B4-BE49-F238E27FC236}">
              <a16:creationId xmlns:a16="http://schemas.microsoft.com/office/drawing/2014/main" id="{A320FB02-9341-49D1-9918-0E86954D5B9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2" name="CuadroTexto 186">
          <a:extLst>
            <a:ext uri="{FF2B5EF4-FFF2-40B4-BE49-F238E27FC236}">
              <a16:creationId xmlns:a16="http://schemas.microsoft.com/office/drawing/2014/main" id="{484F1EB5-EEA3-4A13-B8D7-B886A075907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3" name="CuadroTexto 187">
          <a:extLst>
            <a:ext uri="{FF2B5EF4-FFF2-40B4-BE49-F238E27FC236}">
              <a16:creationId xmlns:a16="http://schemas.microsoft.com/office/drawing/2014/main" id="{7A925C28-F86C-463A-B5EA-9A1F813D66A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4" name="CuadroTexto 188">
          <a:extLst>
            <a:ext uri="{FF2B5EF4-FFF2-40B4-BE49-F238E27FC236}">
              <a16:creationId xmlns:a16="http://schemas.microsoft.com/office/drawing/2014/main" id="{A61F8600-576E-4460-9E35-F4C8C12FBBA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5" name="CuadroTexto 189">
          <a:extLst>
            <a:ext uri="{FF2B5EF4-FFF2-40B4-BE49-F238E27FC236}">
              <a16:creationId xmlns:a16="http://schemas.microsoft.com/office/drawing/2014/main" id="{83FBA159-834C-4B20-BDF8-1F58911598C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6" name="CuadroTexto 190">
          <a:extLst>
            <a:ext uri="{FF2B5EF4-FFF2-40B4-BE49-F238E27FC236}">
              <a16:creationId xmlns:a16="http://schemas.microsoft.com/office/drawing/2014/main" id="{CE5FF06D-1FC7-433C-B71F-E7A1BABBAE3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7" name="CuadroTexto 192">
          <a:extLst>
            <a:ext uri="{FF2B5EF4-FFF2-40B4-BE49-F238E27FC236}">
              <a16:creationId xmlns:a16="http://schemas.microsoft.com/office/drawing/2014/main" id="{A637E719-AF84-4BC9-9B22-B8D8D8426C1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8" name="CuadroTexto 193">
          <a:extLst>
            <a:ext uri="{FF2B5EF4-FFF2-40B4-BE49-F238E27FC236}">
              <a16:creationId xmlns:a16="http://schemas.microsoft.com/office/drawing/2014/main" id="{CADB2E2B-151E-4BDF-950F-B9E55E6E00F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19" name="CuadroTexto 194">
          <a:extLst>
            <a:ext uri="{FF2B5EF4-FFF2-40B4-BE49-F238E27FC236}">
              <a16:creationId xmlns:a16="http://schemas.microsoft.com/office/drawing/2014/main" id="{C30A149A-1456-44A5-8535-A14729FFDB7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0" name="CuadroTexto 196">
          <a:extLst>
            <a:ext uri="{FF2B5EF4-FFF2-40B4-BE49-F238E27FC236}">
              <a16:creationId xmlns:a16="http://schemas.microsoft.com/office/drawing/2014/main" id="{680134C3-F1C1-44E0-9F32-AD9C83BD2E1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1" name="CuadroTexto 197">
          <a:extLst>
            <a:ext uri="{FF2B5EF4-FFF2-40B4-BE49-F238E27FC236}">
              <a16:creationId xmlns:a16="http://schemas.microsoft.com/office/drawing/2014/main" id="{BE3B152F-B4CA-4D1D-B5E7-08A3A953E11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2" name="CuadroTexto 198">
          <a:extLst>
            <a:ext uri="{FF2B5EF4-FFF2-40B4-BE49-F238E27FC236}">
              <a16:creationId xmlns:a16="http://schemas.microsoft.com/office/drawing/2014/main" id="{090ED613-9607-4F95-B193-68EE06BB968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3" name="CuadroTexto 199">
          <a:extLst>
            <a:ext uri="{FF2B5EF4-FFF2-40B4-BE49-F238E27FC236}">
              <a16:creationId xmlns:a16="http://schemas.microsoft.com/office/drawing/2014/main" id="{BFA3DC07-83BA-4C38-A64C-C99C5DEDFF3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4" name="CuadroTexto 200">
          <a:extLst>
            <a:ext uri="{FF2B5EF4-FFF2-40B4-BE49-F238E27FC236}">
              <a16:creationId xmlns:a16="http://schemas.microsoft.com/office/drawing/2014/main" id="{31B7A7DE-2C81-41B4-9A68-1D6E896A184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5" name="CuadroTexto 201">
          <a:extLst>
            <a:ext uri="{FF2B5EF4-FFF2-40B4-BE49-F238E27FC236}">
              <a16:creationId xmlns:a16="http://schemas.microsoft.com/office/drawing/2014/main" id="{ABD07C76-5884-4054-8CDA-D485F1EFBC0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6" name="CuadroTexto 203">
          <a:extLst>
            <a:ext uri="{FF2B5EF4-FFF2-40B4-BE49-F238E27FC236}">
              <a16:creationId xmlns:a16="http://schemas.microsoft.com/office/drawing/2014/main" id="{FA2655E4-FBC6-41D5-9A06-68B84652F4E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7" name="CuadroTexto 204">
          <a:extLst>
            <a:ext uri="{FF2B5EF4-FFF2-40B4-BE49-F238E27FC236}">
              <a16:creationId xmlns:a16="http://schemas.microsoft.com/office/drawing/2014/main" id="{19B58A49-5234-4806-ADD8-D0C885EE04D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8" name="CuadroTexto 205">
          <a:extLst>
            <a:ext uri="{FF2B5EF4-FFF2-40B4-BE49-F238E27FC236}">
              <a16:creationId xmlns:a16="http://schemas.microsoft.com/office/drawing/2014/main" id="{6E1898F3-6F95-42E6-B3B7-6D72709F243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29" name="CuadroTexto 206">
          <a:extLst>
            <a:ext uri="{FF2B5EF4-FFF2-40B4-BE49-F238E27FC236}">
              <a16:creationId xmlns:a16="http://schemas.microsoft.com/office/drawing/2014/main" id="{115D0E7D-8A33-47DE-82B7-5D2399711BF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30" name="CuadroTexto 207">
          <a:extLst>
            <a:ext uri="{FF2B5EF4-FFF2-40B4-BE49-F238E27FC236}">
              <a16:creationId xmlns:a16="http://schemas.microsoft.com/office/drawing/2014/main" id="{00310F69-C944-4F96-8DC3-BB8121053C1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31" name="CuadroTexto 208">
          <a:extLst>
            <a:ext uri="{FF2B5EF4-FFF2-40B4-BE49-F238E27FC236}">
              <a16:creationId xmlns:a16="http://schemas.microsoft.com/office/drawing/2014/main" id="{AFA83085-C4CC-4B4D-A7A0-8E941C5965B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32" name="CuadroTexto 210">
          <a:extLst>
            <a:ext uri="{FF2B5EF4-FFF2-40B4-BE49-F238E27FC236}">
              <a16:creationId xmlns:a16="http://schemas.microsoft.com/office/drawing/2014/main" id="{4B09A19F-D8A4-4152-BC11-4A416CEE46D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33" name="CuadroTexto 211">
          <a:extLst>
            <a:ext uri="{FF2B5EF4-FFF2-40B4-BE49-F238E27FC236}">
              <a16:creationId xmlns:a16="http://schemas.microsoft.com/office/drawing/2014/main" id="{D8A4293D-E375-4FB8-8C1A-18B7D93CFDA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34" name="CuadroTexto 212">
          <a:extLst>
            <a:ext uri="{FF2B5EF4-FFF2-40B4-BE49-F238E27FC236}">
              <a16:creationId xmlns:a16="http://schemas.microsoft.com/office/drawing/2014/main" id="{B6182807-E4FA-4D03-8133-1177A1D11A2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235" name="CuadroTexto 213">
          <a:extLst>
            <a:ext uri="{FF2B5EF4-FFF2-40B4-BE49-F238E27FC236}">
              <a16:creationId xmlns:a16="http://schemas.microsoft.com/office/drawing/2014/main" id="{2036AFDF-E613-41A8-842E-B0C31B1FA0B9}"/>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236" name="CuadroTexto 214">
          <a:extLst>
            <a:ext uri="{FF2B5EF4-FFF2-40B4-BE49-F238E27FC236}">
              <a16:creationId xmlns:a16="http://schemas.microsoft.com/office/drawing/2014/main" id="{AA2A05E7-2AF4-48C4-934E-6EE45E8492A2}"/>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237" name="CuadroTexto 215">
          <a:extLst>
            <a:ext uri="{FF2B5EF4-FFF2-40B4-BE49-F238E27FC236}">
              <a16:creationId xmlns:a16="http://schemas.microsoft.com/office/drawing/2014/main" id="{E7C90DEB-BDF3-4BD4-9012-E9860FD007D6}"/>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238" name="CuadroTexto 44">
          <a:extLst>
            <a:ext uri="{FF2B5EF4-FFF2-40B4-BE49-F238E27FC236}">
              <a16:creationId xmlns:a16="http://schemas.microsoft.com/office/drawing/2014/main" id="{90517B9E-3B2A-43B7-B385-DC711E015182}"/>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239" name="CuadroTexto 53">
          <a:extLst>
            <a:ext uri="{FF2B5EF4-FFF2-40B4-BE49-F238E27FC236}">
              <a16:creationId xmlns:a16="http://schemas.microsoft.com/office/drawing/2014/main" id="{78B9B2FC-B4F2-44A4-94CC-4D6AB55FF1F6}"/>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240" name="CuadroTexto 60">
          <a:extLst>
            <a:ext uri="{FF2B5EF4-FFF2-40B4-BE49-F238E27FC236}">
              <a16:creationId xmlns:a16="http://schemas.microsoft.com/office/drawing/2014/main" id="{2B61A299-BB39-4534-87D6-FE6623A2F448}"/>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41" name="CuadroTexto 64">
          <a:extLst>
            <a:ext uri="{FF2B5EF4-FFF2-40B4-BE49-F238E27FC236}">
              <a16:creationId xmlns:a16="http://schemas.microsoft.com/office/drawing/2014/main" id="{342F62ED-089B-4B47-86F6-A4D643540B5B}"/>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42" name="CuadroTexto 71">
          <a:extLst>
            <a:ext uri="{FF2B5EF4-FFF2-40B4-BE49-F238E27FC236}">
              <a16:creationId xmlns:a16="http://schemas.microsoft.com/office/drawing/2014/main" id="{4083C614-E17B-44E0-A770-6A127BD54EF6}"/>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43" name="CuadroTexto 78">
          <a:extLst>
            <a:ext uri="{FF2B5EF4-FFF2-40B4-BE49-F238E27FC236}">
              <a16:creationId xmlns:a16="http://schemas.microsoft.com/office/drawing/2014/main" id="{E6DDCB94-C685-4DF8-918E-A741D50E7AF6}"/>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44" name="CuadroTexto 176">
          <a:extLst>
            <a:ext uri="{FF2B5EF4-FFF2-40B4-BE49-F238E27FC236}">
              <a16:creationId xmlns:a16="http://schemas.microsoft.com/office/drawing/2014/main" id="{55B7571B-0DA9-4F4E-BF45-90EAD5CBE6F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45" name="CuadroTexto 177">
          <a:extLst>
            <a:ext uri="{FF2B5EF4-FFF2-40B4-BE49-F238E27FC236}">
              <a16:creationId xmlns:a16="http://schemas.microsoft.com/office/drawing/2014/main" id="{9F6CB8C5-8A6C-45C1-B0A1-21A64C38FB0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46" name="CuadroTexto 178">
          <a:extLst>
            <a:ext uri="{FF2B5EF4-FFF2-40B4-BE49-F238E27FC236}">
              <a16:creationId xmlns:a16="http://schemas.microsoft.com/office/drawing/2014/main" id="{B8CDC593-B1AE-4FD7-A826-BD6D5E68B71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47" name="CuadroTexto 181">
          <a:extLst>
            <a:ext uri="{FF2B5EF4-FFF2-40B4-BE49-F238E27FC236}">
              <a16:creationId xmlns:a16="http://schemas.microsoft.com/office/drawing/2014/main" id="{6CA8E82E-973A-48F2-9360-33053D30932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48" name="CuadroTexto 182">
          <a:extLst>
            <a:ext uri="{FF2B5EF4-FFF2-40B4-BE49-F238E27FC236}">
              <a16:creationId xmlns:a16="http://schemas.microsoft.com/office/drawing/2014/main" id="{CC3CBAA7-0E61-4D49-8458-251568677AD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49" name="CuadroTexto 183">
          <a:extLst>
            <a:ext uri="{FF2B5EF4-FFF2-40B4-BE49-F238E27FC236}">
              <a16:creationId xmlns:a16="http://schemas.microsoft.com/office/drawing/2014/main" id="{A7E373F3-DC33-4671-86C4-FBA399DE414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0" name="CuadroTexto 185">
          <a:extLst>
            <a:ext uri="{FF2B5EF4-FFF2-40B4-BE49-F238E27FC236}">
              <a16:creationId xmlns:a16="http://schemas.microsoft.com/office/drawing/2014/main" id="{137B1882-8201-4B37-A564-3317FE0F673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1" name="CuadroTexto 186">
          <a:extLst>
            <a:ext uri="{FF2B5EF4-FFF2-40B4-BE49-F238E27FC236}">
              <a16:creationId xmlns:a16="http://schemas.microsoft.com/office/drawing/2014/main" id="{D1ACE586-157E-4C0D-98F8-EA9F0B6CC4A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2" name="CuadroTexto 187">
          <a:extLst>
            <a:ext uri="{FF2B5EF4-FFF2-40B4-BE49-F238E27FC236}">
              <a16:creationId xmlns:a16="http://schemas.microsoft.com/office/drawing/2014/main" id="{C3DC7926-2357-4EEF-B01B-1EA1A195650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3" name="CuadroTexto 188">
          <a:extLst>
            <a:ext uri="{FF2B5EF4-FFF2-40B4-BE49-F238E27FC236}">
              <a16:creationId xmlns:a16="http://schemas.microsoft.com/office/drawing/2014/main" id="{3681C08F-BC32-4C76-ABDF-2DCBF6525E7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4" name="CuadroTexto 189">
          <a:extLst>
            <a:ext uri="{FF2B5EF4-FFF2-40B4-BE49-F238E27FC236}">
              <a16:creationId xmlns:a16="http://schemas.microsoft.com/office/drawing/2014/main" id="{775626DD-0C73-432A-A523-3D1D9610F27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5" name="CuadroTexto 190">
          <a:extLst>
            <a:ext uri="{FF2B5EF4-FFF2-40B4-BE49-F238E27FC236}">
              <a16:creationId xmlns:a16="http://schemas.microsoft.com/office/drawing/2014/main" id="{872FE55D-9934-44B5-A5E7-6D3AA849A65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6" name="CuadroTexto 192">
          <a:extLst>
            <a:ext uri="{FF2B5EF4-FFF2-40B4-BE49-F238E27FC236}">
              <a16:creationId xmlns:a16="http://schemas.microsoft.com/office/drawing/2014/main" id="{ACCE66BF-6062-49EE-B92E-D8E79D179AD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7" name="CuadroTexto 193">
          <a:extLst>
            <a:ext uri="{FF2B5EF4-FFF2-40B4-BE49-F238E27FC236}">
              <a16:creationId xmlns:a16="http://schemas.microsoft.com/office/drawing/2014/main" id="{F0FEF254-E794-4AA5-8C72-75B29236500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8" name="CuadroTexto 194">
          <a:extLst>
            <a:ext uri="{FF2B5EF4-FFF2-40B4-BE49-F238E27FC236}">
              <a16:creationId xmlns:a16="http://schemas.microsoft.com/office/drawing/2014/main" id="{541B1A2E-13F3-4B25-9258-6AECF1A6575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59" name="CuadroTexto 196">
          <a:extLst>
            <a:ext uri="{FF2B5EF4-FFF2-40B4-BE49-F238E27FC236}">
              <a16:creationId xmlns:a16="http://schemas.microsoft.com/office/drawing/2014/main" id="{39D8D563-4138-41AF-B4BE-AA0E5B78A58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0" name="CuadroTexto 197">
          <a:extLst>
            <a:ext uri="{FF2B5EF4-FFF2-40B4-BE49-F238E27FC236}">
              <a16:creationId xmlns:a16="http://schemas.microsoft.com/office/drawing/2014/main" id="{2AF7C8F1-7AB0-43B4-B373-7DDA4D0B269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1" name="CuadroTexto 198">
          <a:extLst>
            <a:ext uri="{FF2B5EF4-FFF2-40B4-BE49-F238E27FC236}">
              <a16:creationId xmlns:a16="http://schemas.microsoft.com/office/drawing/2014/main" id="{03CD006E-3112-45B0-95A1-C34B6C45388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2" name="CuadroTexto 199">
          <a:extLst>
            <a:ext uri="{FF2B5EF4-FFF2-40B4-BE49-F238E27FC236}">
              <a16:creationId xmlns:a16="http://schemas.microsoft.com/office/drawing/2014/main" id="{DAADE3EA-4038-40C5-AFE5-2A82F723049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3" name="CuadroTexto 200">
          <a:extLst>
            <a:ext uri="{FF2B5EF4-FFF2-40B4-BE49-F238E27FC236}">
              <a16:creationId xmlns:a16="http://schemas.microsoft.com/office/drawing/2014/main" id="{86F8A02E-AD01-4015-9B40-BC45997C8C5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4" name="CuadroTexto 201">
          <a:extLst>
            <a:ext uri="{FF2B5EF4-FFF2-40B4-BE49-F238E27FC236}">
              <a16:creationId xmlns:a16="http://schemas.microsoft.com/office/drawing/2014/main" id="{BA655AFE-2E0C-454A-970B-0A029DB2574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5" name="CuadroTexto 203">
          <a:extLst>
            <a:ext uri="{FF2B5EF4-FFF2-40B4-BE49-F238E27FC236}">
              <a16:creationId xmlns:a16="http://schemas.microsoft.com/office/drawing/2014/main" id="{7AC51BDF-1DC3-48FC-96D6-89796832BBC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6" name="CuadroTexto 204">
          <a:extLst>
            <a:ext uri="{FF2B5EF4-FFF2-40B4-BE49-F238E27FC236}">
              <a16:creationId xmlns:a16="http://schemas.microsoft.com/office/drawing/2014/main" id="{03A54911-324F-4DD8-A5AF-8DC220A96A5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7" name="CuadroTexto 205">
          <a:extLst>
            <a:ext uri="{FF2B5EF4-FFF2-40B4-BE49-F238E27FC236}">
              <a16:creationId xmlns:a16="http://schemas.microsoft.com/office/drawing/2014/main" id="{75A37705-8372-4645-A015-3D7EDE3A69D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8" name="CuadroTexto 206">
          <a:extLst>
            <a:ext uri="{FF2B5EF4-FFF2-40B4-BE49-F238E27FC236}">
              <a16:creationId xmlns:a16="http://schemas.microsoft.com/office/drawing/2014/main" id="{6CA65C92-F353-4B7C-91B1-E757D176DCD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69" name="CuadroTexto 207">
          <a:extLst>
            <a:ext uri="{FF2B5EF4-FFF2-40B4-BE49-F238E27FC236}">
              <a16:creationId xmlns:a16="http://schemas.microsoft.com/office/drawing/2014/main" id="{4005BBE9-3179-493F-94A5-A6E4A483B3B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70" name="CuadroTexto 208">
          <a:extLst>
            <a:ext uri="{FF2B5EF4-FFF2-40B4-BE49-F238E27FC236}">
              <a16:creationId xmlns:a16="http://schemas.microsoft.com/office/drawing/2014/main" id="{70060E6D-56C0-4FC8-8405-EECE02FF526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71" name="CuadroTexto 210">
          <a:extLst>
            <a:ext uri="{FF2B5EF4-FFF2-40B4-BE49-F238E27FC236}">
              <a16:creationId xmlns:a16="http://schemas.microsoft.com/office/drawing/2014/main" id="{04869409-F42B-42A1-9FCF-A4AE31330E9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72" name="CuadroTexto 211">
          <a:extLst>
            <a:ext uri="{FF2B5EF4-FFF2-40B4-BE49-F238E27FC236}">
              <a16:creationId xmlns:a16="http://schemas.microsoft.com/office/drawing/2014/main" id="{2288E84C-B1E1-4C8C-BEE4-D781D75C835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73" name="CuadroTexto 212">
          <a:extLst>
            <a:ext uri="{FF2B5EF4-FFF2-40B4-BE49-F238E27FC236}">
              <a16:creationId xmlns:a16="http://schemas.microsoft.com/office/drawing/2014/main" id="{F533D334-E4BE-4AFA-B8C1-7FF3EB3FDF0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274" name="CuadroTexto 213">
          <a:extLst>
            <a:ext uri="{FF2B5EF4-FFF2-40B4-BE49-F238E27FC236}">
              <a16:creationId xmlns:a16="http://schemas.microsoft.com/office/drawing/2014/main" id="{E50F384B-9543-4423-981E-AD95B7CE278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275" name="CuadroTexto 214">
          <a:extLst>
            <a:ext uri="{FF2B5EF4-FFF2-40B4-BE49-F238E27FC236}">
              <a16:creationId xmlns:a16="http://schemas.microsoft.com/office/drawing/2014/main" id="{A5C4811E-BE1A-4D31-BFFA-CC5A4C14D170}"/>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276" name="CuadroTexto 215">
          <a:extLst>
            <a:ext uri="{FF2B5EF4-FFF2-40B4-BE49-F238E27FC236}">
              <a16:creationId xmlns:a16="http://schemas.microsoft.com/office/drawing/2014/main" id="{241124EE-6E75-4CFA-8D53-2C1D998FFEA1}"/>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277" name="CuadroTexto 44">
          <a:extLst>
            <a:ext uri="{FF2B5EF4-FFF2-40B4-BE49-F238E27FC236}">
              <a16:creationId xmlns:a16="http://schemas.microsoft.com/office/drawing/2014/main" id="{A9C0B522-6F36-4673-B14B-2AD0AB65CE66}"/>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278" name="CuadroTexto 53">
          <a:extLst>
            <a:ext uri="{FF2B5EF4-FFF2-40B4-BE49-F238E27FC236}">
              <a16:creationId xmlns:a16="http://schemas.microsoft.com/office/drawing/2014/main" id="{0D7189A0-3CA2-4B08-87A2-411BD2B6754C}"/>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279" name="CuadroTexto 60">
          <a:extLst>
            <a:ext uri="{FF2B5EF4-FFF2-40B4-BE49-F238E27FC236}">
              <a16:creationId xmlns:a16="http://schemas.microsoft.com/office/drawing/2014/main" id="{E066AED5-950B-433F-899E-88FF62985F4D}"/>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80" name="CuadroTexto 64">
          <a:extLst>
            <a:ext uri="{FF2B5EF4-FFF2-40B4-BE49-F238E27FC236}">
              <a16:creationId xmlns:a16="http://schemas.microsoft.com/office/drawing/2014/main" id="{B40E44AE-73AE-4E54-9C48-698993778382}"/>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81" name="CuadroTexto 71">
          <a:extLst>
            <a:ext uri="{FF2B5EF4-FFF2-40B4-BE49-F238E27FC236}">
              <a16:creationId xmlns:a16="http://schemas.microsoft.com/office/drawing/2014/main" id="{3A11C45D-125C-46EB-B9A5-DB74173635F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282" name="CuadroTexto 78">
          <a:extLst>
            <a:ext uri="{FF2B5EF4-FFF2-40B4-BE49-F238E27FC236}">
              <a16:creationId xmlns:a16="http://schemas.microsoft.com/office/drawing/2014/main" id="{B8D29A7F-A3CA-4BC5-9BF6-885A6008949A}"/>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83" name="CuadroTexto 176">
          <a:extLst>
            <a:ext uri="{FF2B5EF4-FFF2-40B4-BE49-F238E27FC236}">
              <a16:creationId xmlns:a16="http://schemas.microsoft.com/office/drawing/2014/main" id="{0E9E1070-DAF4-4611-9DCC-C03F40F43B3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84" name="CuadroTexto 177">
          <a:extLst>
            <a:ext uri="{FF2B5EF4-FFF2-40B4-BE49-F238E27FC236}">
              <a16:creationId xmlns:a16="http://schemas.microsoft.com/office/drawing/2014/main" id="{B8D9A37F-F4D7-406D-9582-B53DA1B7807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85" name="CuadroTexto 178">
          <a:extLst>
            <a:ext uri="{FF2B5EF4-FFF2-40B4-BE49-F238E27FC236}">
              <a16:creationId xmlns:a16="http://schemas.microsoft.com/office/drawing/2014/main" id="{4822E743-D31A-4773-94DD-B574A978397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86" name="CuadroTexto 181">
          <a:extLst>
            <a:ext uri="{FF2B5EF4-FFF2-40B4-BE49-F238E27FC236}">
              <a16:creationId xmlns:a16="http://schemas.microsoft.com/office/drawing/2014/main" id="{66E5AC34-78EF-4F69-B0C7-421B0060AE8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87" name="CuadroTexto 182">
          <a:extLst>
            <a:ext uri="{FF2B5EF4-FFF2-40B4-BE49-F238E27FC236}">
              <a16:creationId xmlns:a16="http://schemas.microsoft.com/office/drawing/2014/main" id="{2CF8BD82-2EF3-464D-9B81-3DF6B3F50DA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88" name="CuadroTexto 183">
          <a:extLst>
            <a:ext uri="{FF2B5EF4-FFF2-40B4-BE49-F238E27FC236}">
              <a16:creationId xmlns:a16="http://schemas.microsoft.com/office/drawing/2014/main" id="{6E0DECD7-DAAB-4FE5-AE9B-190B8050C27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89" name="CuadroTexto 185">
          <a:extLst>
            <a:ext uri="{FF2B5EF4-FFF2-40B4-BE49-F238E27FC236}">
              <a16:creationId xmlns:a16="http://schemas.microsoft.com/office/drawing/2014/main" id="{2A3592F0-072A-45CA-8215-CD5CBDA341C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0" name="CuadroTexto 186">
          <a:extLst>
            <a:ext uri="{FF2B5EF4-FFF2-40B4-BE49-F238E27FC236}">
              <a16:creationId xmlns:a16="http://schemas.microsoft.com/office/drawing/2014/main" id="{57C55C69-B1AE-4853-A1AE-ECC508C4104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1" name="CuadroTexto 187">
          <a:extLst>
            <a:ext uri="{FF2B5EF4-FFF2-40B4-BE49-F238E27FC236}">
              <a16:creationId xmlns:a16="http://schemas.microsoft.com/office/drawing/2014/main" id="{35B806C8-65F5-426F-8F13-1FB68FA7EAB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2" name="CuadroTexto 188">
          <a:extLst>
            <a:ext uri="{FF2B5EF4-FFF2-40B4-BE49-F238E27FC236}">
              <a16:creationId xmlns:a16="http://schemas.microsoft.com/office/drawing/2014/main" id="{4BE1A630-E81D-46ED-AD33-73395DBCE7F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3" name="CuadroTexto 189">
          <a:extLst>
            <a:ext uri="{FF2B5EF4-FFF2-40B4-BE49-F238E27FC236}">
              <a16:creationId xmlns:a16="http://schemas.microsoft.com/office/drawing/2014/main" id="{1323597E-1CA4-4600-BC43-DEA4664B11B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4" name="CuadroTexto 190">
          <a:extLst>
            <a:ext uri="{FF2B5EF4-FFF2-40B4-BE49-F238E27FC236}">
              <a16:creationId xmlns:a16="http://schemas.microsoft.com/office/drawing/2014/main" id="{D2ED1C06-D3B2-47E5-8049-FE78B5AEABA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5" name="CuadroTexto 192">
          <a:extLst>
            <a:ext uri="{FF2B5EF4-FFF2-40B4-BE49-F238E27FC236}">
              <a16:creationId xmlns:a16="http://schemas.microsoft.com/office/drawing/2014/main" id="{D76E1BDB-EDF9-4E96-9B97-C923261273F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6" name="CuadroTexto 193">
          <a:extLst>
            <a:ext uri="{FF2B5EF4-FFF2-40B4-BE49-F238E27FC236}">
              <a16:creationId xmlns:a16="http://schemas.microsoft.com/office/drawing/2014/main" id="{E2155CD6-5933-4FF7-8318-D8E315BD5E9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7" name="CuadroTexto 194">
          <a:extLst>
            <a:ext uri="{FF2B5EF4-FFF2-40B4-BE49-F238E27FC236}">
              <a16:creationId xmlns:a16="http://schemas.microsoft.com/office/drawing/2014/main" id="{580A04A8-523E-4305-B337-18A3AFBF69C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8" name="CuadroTexto 196">
          <a:extLst>
            <a:ext uri="{FF2B5EF4-FFF2-40B4-BE49-F238E27FC236}">
              <a16:creationId xmlns:a16="http://schemas.microsoft.com/office/drawing/2014/main" id="{7D00E600-666C-475B-832A-CFA94A840B3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299" name="CuadroTexto 197">
          <a:extLst>
            <a:ext uri="{FF2B5EF4-FFF2-40B4-BE49-F238E27FC236}">
              <a16:creationId xmlns:a16="http://schemas.microsoft.com/office/drawing/2014/main" id="{B84BD8FA-1CFB-41AC-986C-B8F24845984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0" name="CuadroTexto 198">
          <a:extLst>
            <a:ext uri="{FF2B5EF4-FFF2-40B4-BE49-F238E27FC236}">
              <a16:creationId xmlns:a16="http://schemas.microsoft.com/office/drawing/2014/main" id="{CD0D05D9-6C96-4433-9C27-4F1905C8C1A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1" name="CuadroTexto 199">
          <a:extLst>
            <a:ext uri="{FF2B5EF4-FFF2-40B4-BE49-F238E27FC236}">
              <a16:creationId xmlns:a16="http://schemas.microsoft.com/office/drawing/2014/main" id="{A6BC7C67-E055-461A-BB85-A9C38D5D0FC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2" name="CuadroTexto 200">
          <a:extLst>
            <a:ext uri="{FF2B5EF4-FFF2-40B4-BE49-F238E27FC236}">
              <a16:creationId xmlns:a16="http://schemas.microsoft.com/office/drawing/2014/main" id="{73D73C58-FEAE-4980-8F49-3291F83EF2A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3" name="CuadroTexto 201">
          <a:extLst>
            <a:ext uri="{FF2B5EF4-FFF2-40B4-BE49-F238E27FC236}">
              <a16:creationId xmlns:a16="http://schemas.microsoft.com/office/drawing/2014/main" id="{C7B02D23-FC41-46D2-8294-5F3F9DB4A14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4" name="CuadroTexto 203">
          <a:extLst>
            <a:ext uri="{FF2B5EF4-FFF2-40B4-BE49-F238E27FC236}">
              <a16:creationId xmlns:a16="http://schemas.microsoft.com/office/drawing/2014/main" id="{5FAE5B73-C333-4921-8D93-26A5AD3D8F1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5" name="CuadroTexto 204">
          <a:extLst>
            <a:ext uri="{FF2B5EF4-FFF2-40B4-BE49-F238E27FC236}">
              <a16:creationId xmlns:a16="http://schemas.microsoft.com/office/drawing/2014/main" id="{8C5675C9-A725-493A-9659-12362F556B9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6" name="CuadroTexto 205">
          <a:extLst>
            <a:ext uri="{FF2B5EF4-FFF2-40B4-BE49-F238E27FC236}">
              <a16:creationId xmlns:a16="http://schemas.microsoft.com/office/drawing/2014/main" id="{59721FD3-61A8-43DF-A726-CDE309DF179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7" name="CuadroTexto 206">
          <a:extLst>
            <a:ext uri="{FF2B5EF4-FFF2-40B4-BE49-F238E27FC236}">
              <a16:creationId xmlns:a16="http://schemas.microsoft.com/office/drawing/2014/main" id="{D4373435-91F7-4955-973E-F36A0F9C005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8" name="CuadroTexto 207">
          <a:extLst>
            <a:ext uri="{FF2B5EF4-FFF2-40B4-BE49-F238E27FC236}">
              <a16:creationId xmlns:a16="http://schemas.microsoft.com/office/drawing/2014/main" id="{8AEBB96C-D23A-41DB-B694-FD50DB853E2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09" name="CuadroTexto 208">
          <a:extLst>
            <a:ext uri="{FF2B5EF4-FFF2-40B4-BE49-F238E27FC236}">
              <a16:creationId xmlns:a16="http://schemas.microsoft.com/office/drawing/2014/main" id="{6CFD7B93-0911-47E8-8D12-EB93095202A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10" name="CuadroTexto 210">
          <a:extLst>
            <a:ext uri="{FF2B5EF4-FFF2-40B4-BE49-F238E27FC236}">
              <a16:creationId xmlns:a16="http://schemas.microsoft.com/office/drawing/2014/main" id="{13E5723C-14A4-4AAA-96C4-9ABAA4CF24E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11" name="CuadroTexto 211">
          <a:extLst>
            <a:ext uri="{FF2B5EF4-FFF2-40B4-BE49-F238E27FC236}">
              <a16:creationId xmlns:a16="http://schemas.microsoft.com/office/drawing/2014/main" id="{7F74FF1C-1EF6-45B4-8060-CEBC3198BD8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12" name="CuadroTexto 212">
          <a:extLst>
            <a:ext uri="{FF2B5EF4-FFF2-40B4-BE49-F238E27FC236}">
              <a16:creationId xmlns:a16="http://schemas.microsoft.com/office/drawing/2014/main" id="{ED8B8935-C94A-461B-AD7B-A38B4F52464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13" name="CuadroTexto 213">
          <a:extLst>
            <a:ext uri="{FF2B5EF4-FFF2-40B4-BE49-F238E27FC236}">
              <a16:creationId xmlns:a16="http://schemas.microsoft.com/office/drawing/2014/main" id="{E20A7BDF-87D6-445C-9855-5FB2B03B4100}"/>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14" name="CuadroTexto 214">
          <a:extLst>
            <a:ext uri="{FF2B5EF4-FFF2-40B4-BE49-F238E27FC236}">
              <a16:creationId xmlns:a16="http://schemas.microsoft.com/office/drawing/2014/main" id="{088C2620-D437-454C-8271-7C3ABFC3552C}"/>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15" name="CuadroTexto 215">
          <a:extLst>
            <a:ext uri="{FF2B5EF4-FFF2-40B4-BE49-F238E27FC236}">
              <a16:creationId xmlns:a16="http://schemas.microsoft.com/office/drawing/2014/main" id="{9C3B6028-9BE1-4247-9706-3B0FE2215B38}"/>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16" name="CuadroTexto 44">
          <a:extLst>
            <a:ext uri="{FF2B5EF4-FFF2-40B4-BE49-F238E27FC236}">
              <a16:creationId xmlns:a16="http://schemas.microsoft.com/office/drawing/2014/main" id="{27046F8A-F1AE-4E69-8DDE-D199C06C4613}"/>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17" name="CuadroTexto 53">
          <a:extLst>
            <a:ext uri="{FF2B5EF4-FFF2-40B4-BE49-F238E27FC236}">
              <a16:creationId xmlns:a16="http://schemas.microsoft.com/office/drawing/2014/main" id="{C179FED7-F44E-46B2-9DFF-6B9E0E2A52C9}"/>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18" name="CuadroTexto 60">
          <a:extLst>
            <a:ext uri="{FF2B5EF4-FFF2-40B4-BE49-F238E27FC236}">
              <a16:creationId xmlns:a16="http://schemas.microsoft.com/office/drawing/2014/main" id="{808C5677-720F-4258-81A8-1ACCD06B4336}"/>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19" name="CuadroTexto 64">
          <a:extLst>
            <a:ext uri="{FF2B5EF4-FFF2-40B4-BE49-F238E27FC236}">
              <a16:creationId xmlns:a16="http://schemas.microsoft.com/office/drawing/2014/main" id="{E4194DF8-50B3-4508-9F2A-62D27E18DFED}"/>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20" name="CuadroTexto 71">
          <a:extLst>
            <a:ext uri="{FF2B5EF4-FFF2-40B4-BE49-F238E27FC236}">
              <a16:creationId xmlns:a16="http://schemas.microsoft.com/office/drawing/2014/main" id="{1663882B-AD48-4EF2-8CBD-FA58FA512F02}"/>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21" name="CuadroTexto 78">
          <a:extLst>
            <a:ext uri="{FF2B5EF4-FFF2-40B4-BE49-F238E27FC236}">
              <a16:creationId xmlns:a16="http://schemas.microsoft.com/office/drawing/2014/main" id="{0B6B216A-7AFE-4579-85B6-DC185D29088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22" name="CuadroTexto 176">
          <a:extLst>
            <a:ext uri="{FF2B5EF4-FFF2-40B4-BE49-F238E27FC236}">
              <a16:creationId xmlns:a16="http://schemas.microsoft.com/office/drawing/2014/main" id="{B9EB9264-4B78-4493-B7FA-673E1FF8A96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23" name="CuadroTexto 177">
          <a:extLst>
            <a:ext uri="{FF2B5EF4-FFF2-40B4-BE49-F238E27FC236}">
              <a16:creationId xmlns:a16="http://schemas.microsoft.com/office/drawing/2014/main" id="{CC4E6942-2090-46BE-AAFF-8AE8B027C2E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24" name="CuadroTexto 178">
          <a:extLst>
            <a:ext uri="{FF2B5EF4-FFF2-40B4-BE49-F238E27FC236}">
              <a16:creationId xmlns:a16="http://schemas.microsoft.com/office/drawing/2014/main" id="{4CBB75BC-2250-48F3-9B7F-3FF5AAD7E64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25" name="CuadroTexto 181">
          <a:extLst>
            <a:ext uri="{FF2B5EF4-FFF2-40B4-BE49-F238E27FC236}">
              <a16:creationId xmlns:a16="http://schemas.microsoft.com/office/drawing/2014/main" id="{DC8B6335-32A9-4586-8C25-5BBDD6632D1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26" name="CuadroTexto 182">
          <a:extLst>
            <a:ext uri="{FF2B5EF4-FFF2-40B4-BE49-F238E27FC236}">
              <a16:creationId xmlns:a16="http://schemas.microsoft.com/office/drawing/2014/main" id="{D2119A43-3127-40BF-8732-600C77E2F96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27" name="CuadroTexto 183">
          <a:extLst>
            <a:ext uri="{FF2B5EF4-FFF2-40B4-BE49-F238E27FC236}">
              <a16:creationId xmlns:a16="http://schemas.microsoft.com/office/drawing/2014/main" id="{6A0E65AE-4F90-4D7F-8BEC-D7ECE7D25FA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28" name="CuadroTexto 185">
          <a:extLst>
            <a:ext uri="{FF2B5EF4-FFF2-40B4-BE49-F238E27FC236}">
              <a16:creationId xmlns:a16="http://schemas.microsoft.com/office/drawing/2014/main" id="{DEBD16F4-3FC9-4707-B17B-A64C9ADD61E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29" name="CuadroTexto 186">
          <a:extLst>
            <a:ext uri="{FF2B5EF4-FFF2-40B4-BE49-F238E27FC236}">
              <a16:creationId xmlns:a16="http://schemas.microsoft.com/office/drawing/2014/main" id="{A255E6F4-1CA2-4A1E-8919-FD4DAF20E95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0" name="CuadroTexto 187">
          <a:extLst>
            <a:ext uri="{FF2B5EF4-FFF2-40B4-BE49-F238E27FC236}">
              <a16:creationId xmlns:a16="http://schemas.microsoft.com/office/drawing/2014/main" id="{7DC77FB9-DFB8-4625-B5BE-3A1429889C3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1" name="CuadroTexto 188">
          <a:extLst>
            <a:ext uri="{FF2B5EF4-FFF2-40B4-BE49-F238E27FC236}">
              <a16:creationId xmlns:a16="http://schemas.microsoft.com/office/drawing/2014/main" id="{41F01427-F8D9-4FE2-BF85-982DBFC5BE9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2" name="CuadroTexto 189">
          <a:extLst>
            <a:ext uri="{FF2B5EF4-FFF2-40B4-BE49-F238E27FC236}">
              <a16:creationId xmlns:a16="http://schemas.microsoft.com/office/drawing/2014/main" id="{D70A9F5C-FF81-45FD-A725-3313B559AB1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3" name="CuadroTexto 190">
          <a:extLst>
            <a:ext uri="{FF2B5EF4-FFF2-40B4-BE49-F238E27FC236}">
              <a16:creationId xmlns:a16="http://schemas.microsoft.com/office/drawing/2014/main" id="{5693B0B2-B851-4EA2-858F-0BE95C3AC45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4" name="CuadroTexto 192">
          <a:extLst>
            <a:ext uri="{FF2B5EF4-FFF2-40B4-BE49-F238E27FC236}">
              <a16:creationId xmlns:a16="http://schemas.microsoft.com/office/drawing/2014/main" id="{C48B697A-848E-4768-8979-B2E323EF7AE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5" name="CuadroTexto 193">
          <a:extLst>
            <a:ext uri="{FF2B5EF4-FFF2-40B4-BE49-F238E27FC236}">
              <a16:creationId xmlns:a16="http://schemas.microsoft.com/office/drawing/2014/main" id="{6BCB9F69-13D0-457C-A38B-2EBCB3D0521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6" name="CuadroTexto 194">
          <a:extLst>
            <a:ext uri="{FF2B5EF4-FFF2-40B4-BE49-F238E27FC236}">
              <a16:creationId xmlns:a16="http://schemas.microsoft.com/office/drawing/2014/main" id="{D3A7DEA3-F659-4AE8-9941-2BA76C8E186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7" name="CuadroTexto 196">
          <a:extLst>
            <a:ext uri="{FF2B5EF4-FFF2-40B4-BE49-F238E27FC236}">
              <a16:creationId xmlns:a16="http://schemas.microsoft.com/office/drawing/2014/main" id="{EEE24FE6-CA6D-44D9-8CA5-BC6AFF9C099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8" name="CuadroTexto 197">
          <a:extLst>
            <a:ext uri="{FF2B5EF4-FFF2-40B4-BE49-F238E27FC236}">
              <a16:creationId xmlns:a16="http://schemas.microsoft.com/office/drawing/2014/main" id="{D1D0E9EF-1F18-4BB0-9C74-9003247A6EB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39" name="CuadroTexto 198">
          <a:extLst>
            <a:ext uri="{FF2B5EF4-FFF2-40B4-BE49-F238E27FC236}">
              <a16:creationId xmlns:a16="http://schemas.microsoft.com/office/drawing/2014/main" id="{8FF3FED0-770D-41E0-BA6D-E99C3C47AEA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0" name="CuadroTexto 199">
          <a:extLst>
            <a:ext uri="{FF2B5EF4-FFF2-40B4-BE49-F238E27FC236}">
              <a16:creationId xmlns:a16="http://schemas.microsoft.com/office/drawing/2014/main" id="{A7C8E3F6-015A-4B93-811B-C7414CDF6D8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1" name="CuadroTexto 200">
          <a:extLst>
            <a:ext uri="{FF2B5EF4-FFF2-40B4-BE49-F238E27FC236}">
              <a16:creationId xmlns:a16="http://schemas.microsoft.com/office/drawing/2014/main" id="{83BF8930-D522-4FE8-9E5D-40F35035E1E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2" name="CuadroTexto 201">
          <a:extLst>
            <a:ext uri="{FF2B5EF4-FFF2-40B4-BE49-F238E27FC236}">
              <a16:creationId xmlns:a16="http://schemas.microsoft.com/office/drawing/2014/main" id="{0B30D3D3-BD33-4D46-91DA-19C941C92ED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3" name="CuadroTexto 203">
          <a:extLst>
            <a:ext uri="{FF2B5EF4-FFF2-40B4-BE49-F238E27FC236}">
              <a16:creationId xmlns:a16="http://schemas.microsoft.com/office/drawing/2014/main" id="{6B4CE1C3-D701-46D1-A0DF-31A5AF957C1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4" name="CuadroTexto 204">
          <a:extLst>
            <a:ext uri="{FF2B5EF4-FFF2-40B4-BE49-F238E27FC236}">
              <a16:creationId xmlns:a16="http://schemas.microsoft.com/office/drawing/2014/main" id="{872CD5E2-4FBD-4938-908A-713770E8AD6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5" name="CuadroTexto 205">
          <a:extLst>
            <a:ext uri="{FF2B5EF4-FFF2-40B4-BE49-F238E27FC236}">
              <a16:creationId xmlns:a16="http://schemas.microsoft.com/office/drawing/2014/main" id="{B85C90DD-3431-4036-8524-E1D57CAEC88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6" name="CuadroTexto 206">
          <a:extLst>
            <a:ext uri="{FF2B5EF4-FFF2-40B4-BE49-F238E27FC236}">
              <a16:creationId xmlns:a16="http://schemas.microsoft.com/office/drawing/2014/main" id="{401F4BCE-7A2C-4781-9FDF-924273D1892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7" name="CuadroTexto 207">
          <a:extLst>
            <a:ext uri="{FF2B5EF4-FFF2-40B4-BE49-F238E27FC236}">
              <a16:creationId xmlns:a16="http://schemas.microsoft.com/office/drawing/2014/main" id="{6AAE3470-B176-4C3A-BEEE-3742B4A0494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8" name="CuadroTexto 208">
          <a:extLst>
            <a:ext uri="{FF2B5EF4-FFF2-40B4-BE49-F238E27FC236}">
              <a16:creationId xmlns:a16="http://schemas.microsoft.com/office/drawing/2014/main" id="{07606644-1064-4FD9-966B-A4D722AA860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49" name="CuadroTexto 210">
          <a:extLst>
            <a:ext uri="{FF2B5EF4-FFF2-40B4-BE49-F238E27FC236}">
              <a16:creationId xmlns:a16="http://schemas.microsoft.com/office/drawing/2014/main" id="{B5985221-5F66-43A3-82DD-F766D5C0CA1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50" name="CuadroTexto 211">
          <a:extLst>
            <a:ext uri="{FF2B5EF4-FFF2-40B4-BE49-F238E27FC236}">
              <a16:creationId xmlns:a16="http://schemas.microsoft.com/office/drawing/2014/main" id="{A03BE6F1-CF68-4093-9B53-DC9215930FE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51" name="CuadroTexto 212">
          <a:extLst>
            <a:ext uri="{FF2B5EF4-FFF2-40B4-BE49-F238E27FC236}">
              <a16:creationId xmlns:a16="http://schemas.microsoft.com/office/drawing/2014/main" id="{5CAA1817-249B-4A45-A051-D212948B392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52" name="CuadroTexto 213">
          <a:extLst>
            <a:ext uri="{FF2B5EF4-FFF2-40B4-BE49-F238E27FC236}">
              <a16:creationId xmlns:a16="http://schemas.microsoft.com/office/drawing/2014/main" id="{4758ACE6-188C-4B89-A1A6-BFD1652132A4}"/>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53" name="CuadroTexto 214">
          <a:extLst>
            <a:ext uri="{FF2B5EF4-FFF2-40B4-BE49-F238E27FC236}">
              <a16:creationId xmlns:a16="http://schemas.microsoft.com/office/drawing/2014/main" id="{5BDA3748-B53A-46CE-AAF8-8CE4C6181186}"/>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54" name="CuadroTexto 215">
          <a:extLst>
            <a:ext uri="{FF2B5EF4-FFF2-40B4-BE49-F238E27FC236}">
              <a16:creationId xmlns:a16="http://schemas.microsoft.com/office/drawing/2014/main" id="{CBE34F3B-FAF8-49CD-ACED-804913911842}"/>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55" name="CuadroTexto 44">
          <a:extLst>
            <a:ext uri="{FF2B5EF4-FFF2-40B4-BE49-F238E27FC236}">
              <a16:creationId xmlns:a16="http://schemas.microsoft.com/office/drawing/2014/main" id="{0DF4445F-4601-4325-AF42-2834B1263383}"/>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56" name="CuadroTexto 53">
          <a:extLst>
            <a:ext uri="{FF2B5EF4-FFF2-40B4-BE49-F238E27FC236}">
              <a16:creationId xmlns:a16="http://schemas.microsoft.com/office/drawing/2014/main" id="{A74CF422-412F-457A-BD4F-BBB7EA7DD384}"/>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57" name="CuadroTexto 60">
          <a:extLst>
            <a:ext uri="{FF2B5EF4-FFF2-40B4-BE49-F238E27FC236}">
              <a16:creationId xmlns:a16="http://schemas.microsoft.com/office/drawing/2014/main" id="{E8CA0007-A17D-462A-BBC2-E633E9877E8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58" name="CuadroTexto 64">
          <a:extLst>
            <a:ext uri="{FF2B5EF4-FFF2-40B4-BE49-F238E27FC236}">
              <a16:creationId xmlns:a16="http://schemas.microsoft.com/office/drawing/2014/main" id="{AA3D5C10-48C8-47E0-B037-D6ED80C2DA88}"/>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59" name="CuadroTexto 71">
          <a:extLst>
            <a:ext uri="{FF2B5EF4-FFF2-40B4-BE49-F238E27FC236}">
              <a16:creationId xmlns:a16="http://schemas.microsoft.com/office/drawing/2014/main" id="{A5E54410-A0B0-4D45-921A-D6880B333675}"/>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60" name="CuadroTexto 78">
          <a:extLst>
            <a:ext uri="{FF2B5EF4-FFF2-40B4-BE49-F238E27FC236}">
              <a16:creationId xmlns:a16="http://schemas.microsoft.com/office/drawing/2014/main" id="{EAD66E33-0569-4567-8E28-B0562E0E263B}"/>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1" name="CuadroTexto 176">
          <a:extLst>
            <a:ext uri="{FF2B5EF4-FFF2-40B4-BE49-F238E27FC236}">
              <a16:creationId xmlns:a16="http://schemas.microsoft.com/office/drawing/2014/main" id="{797E25B6-1A4A-47F9-A3C8-65E27A6CE33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2" name="CuadroTexto 177">
          <a:extLst>
            <a:ext uri="{FF2B5EF4-FFF2-40B4-BE49-F238E27FC236}">
              <a16:creationId xmlns:a16="http://schemas.microsoft.com/office/drawing/2014/main" id="{6DD19A97-666B-4E7A-927F-1EE61CA23FC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3" name="CuadroTexto 178">
          <a:extLst>
            <a:ext uri="{FF2B5EF4-FFF2-40B4-BE49-F238E27FC236}">
              <a16:creationId xmlns:a16="http://schemas.microsoft.com/office/drawing/2014/main" id="{BF0254BD-D2ED-4DB0-A604-408141B71EF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4" name="CuadroTexto 181">
          <a:extLst>
            <a:ext uri="{FF2B5EF4-FFF2-40B4-BE49-F238E27FC236}">
              <a16:creationId xmlns:a16="http://schemas.microsoft.com/office/drawing/2014/main" id="{E0FDBF30-0E9E-4BAC-9597-4B802CE2B22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5" name="CuadroTexto 182">
          <a:extLst>
            <a:ext uri="{FF2B5EF4-FFF2-40B4-BE49-F238E27FC236}">
              <a16:creationId xmlns:a16="http://schemas.microsoft.com/office/drawing/2014/main" id="{E1F00AEC-AFA6-496C-94F2-306748D2816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6" name="CuadroTexto 183">
          <a:extLst>
            <a:ext uri="{FF2B5EF4-FFF2-40B4-BE49-F238E27FC236}">
              <a16:creationId xmlns:a16="http://schemas.microsoft.com/office/drawing/2014/main" id="{7942025D-EC95-4B6D-9E26-270824DF1F1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7" name="CuadroTexto 185">
          <a:extLst>
            <a:ext uri="{FF2B5EF4-FFF2-40B4-BE49-F238E27FC236}">
              <a16:creationId xmlns:a16="http://schemas.microsoft.com/office/drawing/2014/main" id="{CC3A417B-C690-40E9-ADB9-5D579228C40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8" name="CuadroTexto 186">
          <a:extLst>
            <a:ext uri="{FF2B5EF4-FFF2-40B4-BE49-F238E27FC236}">
              <a16:creationId xmlns:a16="http://schemas.microsoft.com/office/drawing/2014/main" id="{4DB60ADB-5529-4C7C-BE60-5EC7A07AE22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69" name="CuadroTexto 187">
          <a:extLst>
            <a:ext uri="{FF2B5EF4-FFF2-40B4-BE49-F238E27FC236}">
              <a16:creationId xmlns:a16="http://schemas.microsoft.com/office/drawing/2014/main" id="{7BEFB3DA-E956-41DD-8D48-E657C012D31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0" name="CuadroTexto 188">
          <a:extLst>
            <a:ext uri="{FF2B5EF4-FFF2-40B4-BE49-F238E27FC236}">
              <a16:creationId xmlns:a16="http://schemas.microsoft.com/office/drawing/2014/main" id="{2CD42647-3DC6-4D9D-A8A0-A01AA1906E0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1" name="CuadroTexto 189">
          <a:extLst>
            <a:ext uri="{FF2B5EF4-FFF2-40B4-BE49-F238E27FC236}">
              <a16:creationId xmlns:a16="http://schemas.microsoft.com/office/drawing/2014/main" id="{C1253DD1-CBE7-4532-A0E3-28D7CE1CA4C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2" name="CuadroTexto 190">
          <a:extLst>
            <a:ext uri="{FF2B5EF4-FFF2-40B4-BE49-F238E27FC236}">
              <a16:creationId xmlns:a16="http://schemas.microsoft.com/office/drawing/2014/main" id="{94F8207B-845B-4942-B850-9B023664FAA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3" name="CuadroTexto 192">
          <a:extLst>
            <a:ext uri="{FF2B5EF4-FFF2-40B4-BE49-F238E27FC236}">
              <a16:creationId xmlns:a16="http://schemas.microsoft.com/office/drawing/2014/main" id="{7BE78075-1472-44CA-B41C-2D321086B7A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4" name="CuadroTexto 193">
          <a:extLst>
            <a:ext uri="{FF2B5EF4-FFF2-40B4-BE49-F238E27FC236}">
              <a16:creationId xmlns:a16="http://schemas.microsoft.com/office/drawing/2014/main" id="{04F0DBA9-2D7A-4FE4-9ADA-4DC0FA430A0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5" name="CuadroTexto 194">
          <a:extLst>
            <a:ext uri="{FF2B5EF4-FFF2-40B4-BE49-F238E27FC236}">
              <a16:creationId xmlns:a16="http://schemas.microsoft.com/office/drawing/2014/main" id="{076776B9-D5F9-4B4A-B7FA-8B2FE7DAD0D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6" name="CuadroTexto 196">
          <a:extLst>
            <a:ext uri="{FF2B5EF4-FFF2-40B4-BE49-F238E27FC236}">
              <a16:creationId xmlns:a16="http://schemas.microsoft.com/office/drawing/2014/main" id="{DE95D346-103D-4C06-845B-CC318B3846B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7" name="CuadroTexto 197">
          <a:extLst>
            <a:ext uri="{FF2B5EF4-FFF2-40B4-BE49-F238E27FC236}">
              <a16:creationId xmlns:a16="http://schemas.microsoft.com/office/drawing/2014/main" id="{4B853542-79BB-4E10-8727-2183C04F3D5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8" name="CuadroTexto 198">
          <a:extLst>
            <a:ext uri="{FF2B5EF4-FFF2-40B4-BE49-F238E27FC236}">
              <a16:creationId xmlns:a16="http://schemas.microsoft.com/office/drawing/2014/main" id="{6971AD01-783B-4024-854A-55B7850144B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79" name="CuadroTexto 199">
          <a:extLst>
            <a:ext uri="{FF2B5EF4-FFF2-40B4-BE49-F238E27FC236}">
              <a16:creationId xmlns:a16="http://schemas.microsoft.com/office/drawing/2014/main" id="{9E52A5FC-EAAA-4496-A903-F5F746645F8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0" name="CuadroTexto 200">
          <a:extLst>
            <a:ext uri="{FF2B5EF4-FFF2-40B4-BE49-F238E27FC236}">
              <a16:creationId xmlns:a16="http://schemas.microsoft.com/office/drawing/2014/main" id="{FFD25AE5-4AE0-4EE8-B159-7EB190942E9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1" name="CuadroTexto 201">
          <a:extLst>
            <a:ext uri="{FF2B5EF4-FFF2-40B4-BE49-F238E27FC236}">
              <a16:creationId xmlns:a16="http://schemas.microsoft.com/office/drawing/2014/main" id="{4F95AFFB-8F8E-4A96-8BFA-F0179D8FEE9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2" name="CuadroTexto 203">
          <a:extLst>
            <a:ext uri="{FF2B5EF4-FFF2-40B4-BE49-F238E27FC236}">
              <a16:creationId xmlns:a16="http://schemas.microsoft.com/office/drawing/2014/main" id="{154D7198-4CA2-424D-82B3-60681AB2169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3" name="CuadroTexto 204">
          <a:extLst>
            <a:ext uri="{FF2B5EF4-FFF2-40B4-BE49-F238E27FC236}">
              <a16:creationId xmlns:a16="http://schemas.microsoft.com/office/drawing/2014/main" id="{C2CD51F9-807B-4454-B416-A7814B4D29C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4" name="CuadroTexto 205">
          <a:extLst>
            <a:ext uri="{FF2B5EF4-FFF2-40B4-BE49-F238E27FC236}">
              <a16:creationId xmlns:a16="http://schemas.microsoft.com/office/drawing/2014/main" id="{92E3B23F-3397-441B-9F6E-7E92C170E09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5" name="CuadroTexto 206">
          <a:extLst>
            <a:ext uri="{FF2B5EF4-FFF2-40B4-BE49-F238E27FC236}">
              <a16:creationId xmlns:a16="http://schemas.microsoft.com/office/drawing/2014/main" id="{3AB08FFF-34A1-439B-B481-10F4F661A2E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6" name="CuadroTexto 207">
          <a:extLst>
            <a:ext uri="{FF2B5EF4-FFF2-40B4-BE49-F238E27FC236}">
              <a16:creationId xmlns:a16="http://schemas.microsoft.com/office/drawing/2014/main" id="{41AACF4D-F6CF-4AA3-B35A-D16E783B66D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7" name="CuadroTexto 208">
          <a:extLst>
            <a:ext uri="{FF2B5EF4-FFF2-40B4-BE49-F238E27FC236}">
              <a16:creationId xmlns:a16="http://schemas.microsoft.com/office/drawing/2014/main" id="{1467554B-ECEE-4C2B-B46F-F6B878ECBB8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8" name="CuadroTexto 210">
          <a:extLst>
            <a:ext uri="{FF2B5EF4-FFF2-40B4-BE49-F238E27FC236}">
              <a16:creationId xmlns:a16="http://schemas.microsoft.com/office/drawing/2014/main" id="{654349DF-02EC-427B-95B8-08B9ADEF098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89" name="CuadroTexto 211">
          <a:extLst>
            <a:ext uri="{FF2B5EF4-FFF2-40B4-BE49-F238E27FC236}">
              <a16:creationId xmlns:a16="http://schemas.microsoft.com/office/drawing/2014/main" id="{1246DAC3-9015-4F12-93B9-D9FD0CF67BE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390" name="CuadroTexto 212">
          <a:extLst>
            <a:ext uri="{FF2B5EF4-FFF2-40B4-BE49-F238E27FC236}">
              <a16:creationId xmlns:a16="http://schemas.microsoft.com/office/drawing/2014/main" id="{FC38A9E6-2C3C-4829-8EF2-5BD4AC973DE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91" name="CuadroTexto 213">
          <a:extLst>
            <a:ext uri="{FF2B5EF4-FFF2-40B4-BE49-F238E27FC236}">
              <a16:creationId xmlns:a16="http://schemas.microsoft.com/office/drawing/2014/main" id="{2B9776D7-F047-4433-9E39-4E93DB5B3141}"/>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92" name="CuadroTexto 214">
          <a:extLst>
            <a:ext uri="{FF2B5EF4-FFF2-40B4-BE49-F238E27FC236}">
              <a16:creationId xmlns:a16="http://schemas.microsoft.com/office/drawing/2014/main" id="{01421E3D-2ACE-4E38-A769-A0C5B58BD766}"/>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393" name="CuadroTexto 215">
          <a:extLst>
            <a:ext uri="{FF2B5EF4-FFF2-40B4-BE49-F238E27FC236}">
              <a16:creationId xmlns:a16="http://schemas.microsoft.com/office/drawing/2014/main" id="{BE81070F-BAD0-446B-85F3-5525BD214019}"/>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94" name="CuadroTexto 44">
          <a:extLst>
            <a:ext uri="{FF2B5EF4-FFF2-40B4-BE49-F238E27FC236}">
              <a16:creationId xmlns:a16="http://schemas.microsoft.com/office/drawing/2014/main" id="{43A459AA-99B8-4957-8C3A-789008993D8C}"/>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95" name="CuadroTexto 53">
          <a:extLst>
            <a:ext uri="{FF2B5EF4-FFF2-40B4-BE49-F238E27FC236}">
              <a16:creationId xmlns:a16="http://schemas.microsoft.com/office/drawing/2014/main" id="{AD3F4CA9-07CE-42D5-B953-83ECDD362B0F}"/>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396" name="CuadroTexto 60">
          <a:extLst>
            <a:ext uri="{FF2B5EF4-FFF2-40B4-BE49-F238E27FC236}">
              <a16:creationId xmlns:a16="http://schemas.microsoft.com/office/drawing/2014/main" id="{BD43A1D8-8EE8-4119-8516-FA7691704E1B}"/>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97" name="CuadroTexto 64">
          <a:extLst>
            <a:ext uri="{FF2B5EF4-FFF2-40B4-BE49-F238E27FC236}">
              <a16:creationId xmlns:a16="http://schemas.microsoft.com/office/drawing/2014/main" id="{7A4EEF7B-C8F7-4079-B15B-477AAC534DC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98" name="CuadroTexto 71">
          <a:extLst>
            <a:ext uri="{FF2B5EF4-FFF2-40B4-BE49-F238E27FC236}">
              <a16:creationId xmlns:a16="http://schemas.microsoft.com/office/drawing/2014/main" id="{5E61C56D-1BAF-4178-B846-8FDA50B50C6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399" name="CuadroTexto 78">
          <a:extLst>
            <a:ext uri="{FF2B5EF4-FFF2-40B4-BE49-F238E27FC236}">
              <a16:creationId xmlns:a16="http://schemas.microsoft.com/office/drawing/2014/main" id="{6BEBC75E-1295-47D9-B62B-D5AFA23B065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0" name="CuadroTexto 176">
          <a:extLst>
            <a:ext uri="{FF2B5EF4-FFF2-40B4-BE49-F238E27FC236}">
              <a16:creationId xmlns:a16="http://schemas.microsoft.com/office/drawing/2014/main" id="{558FEDAC-0007-40AA-8D20-DEF23EA4743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1" name="CuadroTexto 177">
          <a:extLst>
            <a:ext uri="{FF2B5EF4-FFF2-40B4-BE49-F238E27FC236}">
              <a16:creationId xmlns:a16="http://schemas.microsoft.com/office/drawing/2014/main" id="{D62D7932-5FA1-4FC2-A537-9C312C3AF93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2" name="CuadroTexto 178">
          <a:extLst>
            <a:ext uri="{FF2B5EF4-FFF2-40B4-BE49-F238E27FC236}">
              <a16:creationId xmlns:a16="http://schemas.microsoft.com/office/drawing/2014/main" id="{53B8A1DA-DFAA-4820-BEC8-9A4652D8377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3" name="CuadroTexto 181">
          <a:extLst>
            <a:ext uri="{FF2B5EF4-FFF2-40B4-BE49-F238E27FC236}">
              <a16:creationId xmlns:a16="http://schemas.microsoft.com/office/drawing/2014/main" id="{E6B52F7D-D661-4F8F-AC56-8C0957585A7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4" name="CuadroTexto 182">
          <a:extLst>
            <a:ext uri="{FF2B5EF4-FFF2-40B4-BE49-F238E27FC236}">
              <a16:creationId xmlns:a16="http://schemas.microsoft.com/office/drawing/2014/main" id="{9AD77D74-A7D9-4CA5-B301-AF3CD23566E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5" name="CuadroTexto 183">
          <a:extLst>
            <a:ext uri="{FF2B5EF4-FFF2-40B4-BE49-F238E27FC236}">
              <a16:creationId xmlns:a16="http://schemas.microsoft.com/office/drawing/2014/main" id="{70FC5453-AE56-4E3B-A875-EA36F12F3B6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6" name="CuadroTexto 185">
          <a:extLst>
            <a:ext uri="{FF2B5EF4-FFF2-40B4-BE49-F238E27FC236}">
              <a16:creationId xmlns:a16="http://schemas.microsoft.com/office/drawing/2014/main" id="{34A0DAE1-33F3-43CD-8153-639349E471E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7" name="CuadroTexto 186">
          <a:extLst>
            <a:ext uri="{FF2B5EF4-FFF2-40B4-BE49-F238E27FC236}">
              <a16:creationId xmlns:a16="http://schemas.microsoft.com/office/drawing/2014/main" id="{9C260CE6-043B-40F9-A1E0-6518CE48BA3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8" name="CuadroTexto 187">
          <a:extLst>
            <a:ext uri="{FF2B5EF4-FFF2-40B4-BE49-F238E27FC236}">
              <a16:creationId xmlns:a16="http://schemas.microsoft.com/office/drawing/2014/main" id="{2FB5E7EC-0B07-44EB-AB89-BD751B8B989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09" name="CuadroTexto 188">
          <a:extLst>
            <a:ext uri="{FF2B5EF4-FFF2-40B4-BE49-F238E27FC236}">
              <a16:creationId xmlns:a16="http://schemas.microsoft.com/office/drawing/2014/main" id="{4161179B-5F76-4CFF-8671-5A63EC90A6B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0" name="CuadroTexto 189">
          <a:extLst>
            <a:ext uri="{FF2B5EF4-FFF2-40B4-BE49-F238E27FC236}">
              <a16:creationId xmlns:a16="http://schemas.microsoft.com/office/drawing/2014/main" id="{D424E01F-2E76-4730-B020-2A468101EA2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1" name="CuadroTexto 190">
          <a:extLst>
            <a:ext uri="{FF2B5EF4-FFF2-40B4-BE49-F238E27FC236}">
              <a16:creationId xmlns:a16="http://schemas.microsoft.com/office/drawing/2014/main" id="{FB8A32CB-2E75-4A4F-A67B-A238EE11853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2" name="CuadroTexto 192">
          <a:extLst>
            <a:ext uri="{FF2B5EF4-FFF2-40B4-BE49-F238E27FC236}">
              <a16:creationId xmlns:a16="http://schemas.microsoft.com/office/drawing/2014/main" id="{3409AAA3-F1A9-4488-B05A-2A60C635B9F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3" name="CuadroTexto 193">
          <a:extLst>
            <a:ext uri="{FF2B5EF4-FFF2-40B4-BE49-F238E27FC236}">
              <a16:creationId xmlns:a16="http://schemas.microsoft.com/office/drawing/2014/main" id="{1A467591-4EF5-4C06-A8AA-2534CD98391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4" name="CuadroTexto 194">
          <a:extLst>
            <a:ext uri="{FF2B5EF4-FFF2-40B4-BE49-F238E27FC236}">
              <a16:creationId xmlns:a16="http://schemas.microsoft.com/office/drawing/2014/main" id="{6FC010E8-AFF8-4AB5-B5B7-3FEDB254D5D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5" name="CuadroTexto 196">
          <a:extLst>
            <a:ext uri="{FF2B5EF4-FFF2-40B4-BE49-F238E27FC236}">
              <a16:creationId xmlns:a16="http://schemas.microsoft.com/office/drawing/2014/main" id="{7F9A998B-9476-493E-AC76-600679DAAFC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6" name="CuadroTexto 197">
          <a:extLst>
            <a:ext uri="{FF2B5EF4-FFF2-40B4-BE49-F238E27FC236}">
              <a16:creationId xmlns:a16="http://schemas.microsoft.com/office/drawing/2014/main" id="{0525B28E-1D8C-438F-9352-4F5A81772AA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7" name="CuadroTexto 198">
          <a:extLst>
            <a:ext uri="{FF2B5EF4-FFF2-40B4-BE49-F238E27FC236}">
              <a16:creationId xmlns:a16="http://schemas.microsoft.com/office/drawing/2014/main" id="{E3537CAD-EB94-4741-99C4-CC7E37FF523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8" name="CuadroTexto 199">
          <a:extLst>
            <a:ext uri="{FF2B5EF4-FFF2-40B4-BE49-F238E27FC236}">
              <a16:creationId xmlns:a16="http://schemas.microsoft.com/office/drawing/2014/main" id="{FFBF27FC-F102-4D94-8BC5-D5BC7E732F6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19" name="CuadroTexto 200">
          <a:extLst>
            <a:ext uri="{FF2B5EF4-FFF2-40B4-BE49-F238E27FC236}">
              <a16:creationId xmlns:a16="http://schemas.microsoft.com/office/drawing/2014/main" id="{7292694E-5682-410D-93D1-6E3871C4FC8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0" name="CuadroTexto 201">
          <a:extLst>
            <a:ext uri="{FF2B5EF4-FFF2-40B4-BE49-F238E27FC236}">
              <a16:creationId xmlns:a16="http://schemas.microsoft.com/office/drawing/2014/main" id="{A880B6A2-BBF1-44EC-9BD8-C67FC113812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1" name="CuadroTexto 203">
          <a:extLst>
            <a:ext uri="{FF2B5EF4-FFF2-40B4-BE49-F238E27FC236}">
              <a16:creationId xmlns:a16="http://schemas.microsoft.com/office/drawing/2014/main" id="{110A10AB-EBD3-4E1F-9184-5754CEBDDCA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2" name="CuadroTexto 204">
          <a:extLst>
            <a:ext uri="{FF2B5EF4-FFF2-40B4-BE49-F238E27FC236}">
              <a16:creationId xmlns:a16="http://schemas.microsoft.com/office/drawing/2014/main" id="{0679792E-CE6C-4E43-AD78-B00FDC2EF2B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3" name="CuadroTexto 205">
          <a:extLst>
            <a:ext uri="{FF2B5EF4-FFF2-40B4-BE49-F238E27FC236}">
              <a16:creationId xmlns:a16="http://schemas.microsoft.com/office/drawing/2014/main" id="{F3ED1AE5-8346-4689-9A0A-389BD72E262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4" name="CuadroTexto 206">
          <a:extLst>
            <a:ext uri="{FF2B5EF4-FFF2-40B4-BE49-F238E27FC236}">
              <a16:creationId xmlns:a16="http://schemas.microsoft.com/office/drawing/2014/main" id="{CEBDE4A9-BAD6-45E5-BF23-68BE20E8BF6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5" name="CuadroTexto 207">
          <a:extLst>
            <a:ext uri="{FF2B5EF4-FFF2-40B4-BE49-F238E27FC236}">
              <a16:creationId xmlns:a16="http://schemas.microsoft.com/office/drawing/2014/main" id="{B7D8C36A-06B7-49FE-9795-9DFCB73AD3E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6" name="CuadroTexto 208">
          <a:extLst>
            <a:ext uri="{FF2B5EF4-FFF2-40B4-BE49-F238E27FC236}">
              <a16:creationId xmlns:a16="http://schemas.microsoft.com/office/drawing/2014/main" id="{3989A8B5-16D4-4FFD-9E92-CB39D655A55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7" name="CuadroTexto 210">
          <a:extLst>
            <a:ext uri="{FF2B5EF4-FFF2-40B4-BE49-F238E27FC236}">
              <a16:creationId xmlns:a16="http://schemas.microsoft.com/office/drawing/2014/main" id="{63BAD449-B53B-4B52-BD76-62D3FB77B64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8" name="CuadroTexto 211">
          <a:extLst>
            <a:ext uri="{FF2B5EF4-FFF2-40B4-BE49-F238E27FC236}">
              <a16:creationId xmlns:a16="http://schemas.microsoft.com/office/drawing/2014/main" id="{9534D4FB-BDBF-40A5-B661-417B08CC775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29" name="CuadroTexto 212">
          <a:extLst>
            <a:ext uri="{FF2B5EF4-FFF2-40B4-BE49-F238E27FC236}">
              <a16:creationId xmlns:a16="http://schemas.microsoft.com/office/drawing/2014/main" id="{E7E449A6-0DF4-4835-9293-7DB81BC1D82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430" name="CuadroTexto 213">
          <a:extLst>
            <a:ext uri="{FF2B5EF4-FFF2-40B4-BE49-F238E27FC236}">
              <a16:creationId xmlns:a16="http://schemas.microsoft.com/office/drawing/2014/main" id="{A00FE7FD-B875-4F48-B2F2-6A302EAE1505}"/>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431" name="CuadroTexto 214">
          <a:extLst>
            <a:ext uri="{FF2B5EF4-FFF2-40B4-BE49-F238E27FC236}">
              <a16:creationId xmlns:a16="http://schemas.microsoft.com/office/drawing/2014/main" id="{63334568-1D0D-4CB5-8F22-4B8E57CCA34A}"/>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432" name="CuadroTexto 215">
          <a:extLst>
            <a:ext uri="{FF2B5EF4-FFF2-40B4-BE49-F238E27FC236}">
              <a16:creationId xmlns:a16="http://schemas.microsoft.com/office/drawing/2014/main" id="{0368C285-1707-4860-A887-8955F3D0FB02}"/>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433" name="CuadroTexto 44">
          <a:extLst>
            <a:ext uri="{FF2B5EF4-FFF2-40B4-BE49-F238E27FC236}">
              <a16:creationId xmlns:a16="http://schemas.microsoft.com/office/drawing/2014/main" id="{4D404EA4-8DE9-4EB5-90DB-A6F3ED42F231}"/>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434" name="CuadroTexto 53">
          <a:extLst>
            <a:ext uri="{FF2B5EF4-FFF2-40B4-BE49-F238E27FC236}">
              <a16:creationId xmlns:a16="http://schemas.microsoft.com/office/drawing/2014/main" id="{79BE5BE2-43C7-4A3E-8DC2-1D2D8510331D}"/>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435" name="CuadroTexto 60">
          <a:extLst>
            <a:ext uri="{FF2B5EF4-FFF2-40B4-BE49-F238E27FC236}">
              <a16:creationId xmlns:a16="http://schemas.microsoft.com/office/drawing/2014/main" id="{E230F60E-8B95-492D-B0AE-45E1854F9762}"/>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436" name="CuadroTexto 64">
          <a:extLst>
            <a:ext uri="{FF2B5EF4-FFF2-40B4-BE49-F238E27FC236}">
              <a16:creationId xmlns:a16="http://schemas.microsoft.com/office/drawing/2014/main" id="{305A8D88-7372-4BC8-8A6B-D09AA8BE6ADE}"/>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437" name="CuadroTexto 71">
          <a:extLst>
            <a:ext uri="{FF2B5EF4-FFF2-40B4-BE49-F238E27FC236}">
              <a16:creationId xmlns:a16="http://schemas.microsoft.com/office/drawing/2014/main" id="{DC3A5E8F-7F91-4753-BFF8-75E67687054B}"/>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438" name="CuadroTexto 78">
          <a:extLst>
            <a:ext uri="{FF2B5EF4-FFF2-40B4-BE49-F238E27FC236}">
              <a16:creationId xmlns:a16="http://schemas.microsoft.com/office/drawing/2014/main" id="{E7FF7DD3-0F5D-4E49-9B80-FB87E07948A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39" name="CuadroTexto 176">
          <a:extLst>
            <a:ext uri="{FF2B5EF4-FFF2-40B4-BE49-F238E27FC236}">
              <a16:creationId xmlns:a16="http://schemas.microsoft.com/office/drawing/2014/main" id="{70398876-8B54-4988-B293-0CD5061F5C8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0" name="CuadroTexto 177">
          <a:extLst>
            <a:ext uri="{FF2B5EF4-FFF2-40B4-BE49-F238E27FC236}">
              <a16:creationId xmlns:a16="http://schemas.microsoft.com/office/drawing/2014/main" id="{8B8042DE-AB51-4872-B17B-7AAE099FEE8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1" name="CuadroTexto 178">
          <a:extLst>
            <a:ext uri="{FF2B5EF4-FFF2-40B4-BE49-F238E27FC236}">
              <a16:creationId xmlns:a16="http://schemas.microsoft.com/office/drawing/2014/main" id="{2B4F3C3E-E714-42AC-AE08-3ABBC4F2163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2" name="CuadroTexto 181">
          <a:extLst>
            <a:ext uri="{FF2B5EF4-FFF2-40B4-BE49-F238E27FC236}">
              <a16:creationId xmlns:a16="http://schemas.microsoft.com/office/drawing/2014/main" id="{2CDB46C0-5D60-4B2B-8591-EF1BC5C8587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3" name="CuadroTexto 182">
          <a:extLst>
            <a:ext uri="{FF2B5EF4-FFF2-40B4-BE49-F238E27FC236}">
              <a16:creationId xmlns:a16="http://schemas.microsoft.com/office/drawing/2014/main" id="{89BC3800-A5AF-42C8-B164-FD67822B8CC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4" name="CuadroTexto 183">
          <a:extLst>
            <a:ext uri="{FF2B5EF4-FFF2-40B4-BE49-F238E27FC236}">
              <a16:creationId xmlns:a16="http://schemas.microsoft.com/office/drawing/2014/main" id="{84592498-76B6-4C12-9A49-858FF797005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5" name="CuadroTexto 185">
          <a:extLst>
            <a:ext uri="{FF2B5EF4-FFF2-40B4-BE49-F238E27FC236}">
              <a16:creationId xmlns:a16="http://schemas.microsoft.com/office/drawing/2014/main" id="{9B03A632-E4DB-4662-8D1D-1691FB0B3EC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6" name="CuadroTexto 186">
          <a:extLst>
            <a:ext uri="{FF2B5EF4-FFF2-40B4-BE49-F238E27FC236}">
              <a16:creationId xmlns:a16="http://schemas.microsoft.com/office/drawing/2014/main" id="{17BE7626-E5F6-4DFD-BF06-206EA033701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7" name="CuadroTexto 187">
          <a:extLst>
            <a:ext uri="{FF2B5EF4-FFF2-40B4-BE49-F238E27FC236}">
              <a16:creationId xmlns:a16="http://schemas.microsoft.com/office/drawing/2014/main" id="{35129B7B-FA6E-46BD-801D-BC2FE318510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8" name="CuadroTexto 188">
          <a:extLst>
            <a:ext uri="{FF2B5EF4-FFF2-40B4-BE49-F238E27FC236}">
              <a16:creationId xmlns:a16="http://schemas.microsoft.com/office/drawing/2014/main" id="{408F714D-23F1-469A-B57B-27C919B517B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49" name="CuadroTexto 189">
          <a:extLst>
            <a:ext uri="{FF2B5EF4-FFF2-40B4-BE49-F238E27FC236}">
              <a16:creationId xmlns:a16="http://schemas.microsoft.com/office/drawing/2014/main" id="{204DFD43-A455-4A96-BBA9-3EBB60E9B1E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0" name="CuadroTexto 190">
          <a:extLst>
            <a:ext uri="{FF2B5EF4-FFF2-40B4-BE49-F238E27FC236}">
              <a16:creationId xmlns:a16="http://schemas.microsoft.com/office/drawing/2014/main" id="{417AB34D-AFA8-40C4-9D0C-D46AABDBF1E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1" name="CuadroTexto 192">
          <a:extLst>
            <a:ext uri="{FF2B5EF4-FFF2-40B4-BE49-F238E27FC236}">
              <a16:creationId xmlns:a16="http://schemas.microsoft.com/office/drawing/2014/main" id="{626031D3-6331-42F9-95F1-05A2D81BCD3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2" name="CuadroTexto 193">
          <a:extLst>
            <a:ext uri="{FF2B5EF4-FFF2-40B4-BE49-F238E27FC236}">
              <a16:creationId xmlns:a16="http://schemas.microsoft.com/office/drawing/2014/main" id="{804BC5A0-4988-441E-AC62-3EF28266890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3" name="CuadroTexto 194">
          <a:extLst>
            <a:ext uri="{FF2B5EF4-FFF2-40B4-BE49-F238E27FC236}">
              <a16:creationId xmlns:a16="http://schemas.microsoft.com/office/drawing/2014/main" id="{1438B016-CA3E-442A-9D4F-0A0667CAF13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4" name="CuadroTexto 196">
          <a:extLst>
            <a:ext uri="{FF2B5EF4-FFF2-40B4-BE49-F238E27FC236}">
              <a16:creationId xmlns:a16="http://schemas.microsoft.com/office/drawing/2014/main" id="{3611C917-2BA3-4DE1-A0DF-C66B2027D7F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5" name="CuadroTexto 197">
          <a:extLst>
            <a:ext uri="{FF2B5EF4-FFF2-40B4-BE49-F238E27FC236}">
              <a16:creationId xmlns:a16="http://schemas.microsoft.com/office/drawing/2014/main" id="{305FD590-B5F6-46FE-A774-C991EB4B8DE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6" name="CuadroTexto 198">
          <a:extLst>
            <a:ext uri="{FF2B5EF4-FFF2-40B4-BE49-F238E27FC236}">
              <a16:creationId xmlns:a16="http://schemas.microsoft.com/office/drawing/2014/main" id="{D7311EAF-834D-41B0-8528-45A159DA6DD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7" name="CuadroTexto 199">
          <a:extLst>
            <a:ext uri="{FF2B5EF4-FFF2-40B4-BE49-F238E27FC236}">
              <a16:creationId xmlns:a16="http://schemas.microsoft.com/office/drawing/2014/main" id="{B3AAB44A-E601-41A7-9F14-DCF3563BEDF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8" name="CuadroTexto 200">
          <a:extLst>
            <a:ext uri="{FF2B5EF4-FFF2-40B4-BE49-F238E27FC236}">
              <a16:creationId xmlns:a16="http://schemas.microsoft.com/office/drawing/2014/main" id="{209DA524-54E7-41A0-9A88-454508149B6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59" name="CuadroTexto 201">
          <a:extLst>
            <a:ext uri="{FF2B5EF4-FFF2-40B4-BE49-F238E27FC236}">
              <a16:creationId xmlns:a16="http://schemas.microsoft.com/office/drawing/2014/main" id="{DBFA49A1-6DEA-4EE6-B424-62EF4A76F52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0" name="CuadroTexto 203">
          <a:extLst>
            <a:ext uri="{FF2B5EF4-FFF2-40B4-BE49-F238E27FC236}">
              <a16:creationId xmlns:a16="http://schemas.microsoft.com/office/drawing/2014/main" id="{AC21CC1B-504F-4CE3-8829-B2C7AD722F5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1" name="CuadroTexto 204">
          <a:extLst>
            <a:ext uri="{FF2B5EF4-FFF2-40B4-BE49-F238E27FC236}">
              <a16:creationId xmlns:a16="http://schemas.microsoft.com/office/drawing/2014/main" id="{EB352728-99FD-4FE7-B562-086B38F26A5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2" name="CuadroTexto 205">
          <a:extLst>
            <a:ext uri="{FF2B5EF4-FFF2-40B4-BE49-F238E27FC236}">
              <a16:creationId xmlns:a16="http://schemas.microsoft.com/office/drawing/2014/main" id="{D0BC1005-C250-44C1-9559-F2D7A534F4A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3" name="CuadroTexto 206">
          <a:extLst>
            <a:ext uri="{FF2B5EF4-FFF2-40B4-BE49-F238E27FC236}">
              <a16:creationId xmlns:a16="http://schemas.microsoft.com/office/drawing/2014/main" id="{09F71972-5E94-4BDE-A123-BCFEE87EEF3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4" name="CuadroTexto 207">
          <a:extLst>
            <a:ext uri="{FF2B5EF4-FFF2-40B4-BE49-F238E27FC236}">
              <a16:creationId xmlns:a16="http://schemas.microsoft.com/office/drawing/2014/main" id="{CCCE5F65-6976-426F-AAE9-DACF6707740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5" name="CuadroTexto 208">
          <a:extLst>
            <a:ext uri="{FF2B5EF4-FFF2-40B4-BE49-F238E27FC236}">
              <a16:creationId xmlns:a16="http://schemas.microsoft.com/office/drawing/2014/main" id="{FCDB54D6-8EC0-44BA-9DE0-D4CB74D3902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6" name="CuadroTexto 210">
          <a:extLst>
            <a:ext uri="{FF2B5EF4-FFF2-40B4-BE49-F238E27FC236}">
              <a16:creationId xmlns:a16="http://schemas.microsoft.com/office/drawing/2014/main" id="{16DD4665-81C5-44D9-99EE-48572724A0C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7" name="CuadroTexto 211">
          <a:extLst>
            <a:ext uri="{FF2B5EF4-FFF2-40B4-BE49-F238E27FC236}">
              <a16:creationId xmlns:a16="http://schemas.microsoft.com/office/drawing/2014/main" id="{2AF3C88A-F33E-41E0-960C-0E602B5A18A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68" name="CuadroTexto 212">
          <a:extLst>
            <a:ext uri="{FF2B5EF4-FFF2-40B4-BE49-F238E27FC236}">
              <a16:creationId xmlns:a16="http://schemas.microsoft.com/office/drawing/2014/main" id="{751B57DA-2718-45CD-8803-54174AA796A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469" name="CuadroTexto 213">
          <a:extLst>
            <a:ext uri="{FF2B5EF4-FFF2-40B4-BE49-F238E27FC236}">
              <a16:creationId xmlns:a16="http://schemas.microsoft.com/office/drawing/2014/main" id="{0DB6A09E-5E13-4B6D-A069-C304F9D1571C}"/>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470" name="CuadroTexto 214">
          <a:extLst>
            <a:ext uri="{FF2B5EF4-FFF2-40B4-BE49-F238E27FC236}">
              <a16:creationId xmlns:a16="http://schemas.microsoft.com/office/drawing/2014/main" id="{9251EE50-CD60-46B3-9B6E-EC540D029726}"/>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471" name="CuadroTexto 215">
          <a:extLst>
            <a:ext uri="{FF2B5EF4-FFF2-40B4-BE49-F238E27FC236}">
              <a16:creationId xmlns:a16="http://schemas.microsoft.com/office/drawing/2014/main" id="{2F03E065-7BFD-431D-8223-22202F2E6B46}"/>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472" name="CuadroTexto 44">
          <a:extLst>
            <a:ext uri="{FF2B5EF4-FFF2-40B4-BE49-F238E27FC236}">
              <a16:creationId xmlns:a16="http://schemas.microsoft.com/office/drawing/2014/main" id="{DB0E8BCA-5541-4DCF-AE3D-E06B4F13285F}"/>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473" name="CuadroTexto 53">
          <a:extLst>
            <a:ext uri="{FF2B5EF4-FFF2-40B4-BE49-F238E27FC236}">
              <a16:creationId xmlns:a16="http://schemas.microsoft.com/office/drawing/2014/main" id="{73AFBC3A-B09F-4E66-A6D3-878EDE6A31D6}"/>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474" name="CuadroTexto 60">
          <a:extLst>
            <a:ext uri="{FF2B5EF4-FFF2-40B4-BE49-F238E27FC236}">
              <a16:creationId xmlns:a16="http://schemas.microsoft.com/office/drawing/2014/main" id="{EB22EF8B-F5AD-48C7-AE69-087354E5640E}"/>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475" name="CuadroTexto 64">
          <a:extLst>
            <a:ext uri="{FF2B5EF4-FFF2-40B4-BE49-F238E27FC236}">
              <a16:creationId xmlns:a16="http://schemas.microsoft.com/office/drawing/2014/main" id="{FE4FF94D-CBF9-4E8E-BE88-612C1AA319ED}"/>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476" name="CuadroTexto 71">
          <a:extLst>
            <a:ext uri="{FF2B5EF4-FFF2-40B4-BE49-F238E27FC236}">
              <a16:creationId xmlns:a16="http://schemas.microsoft.com/office/drawing/2014/main" id="{FD0E1FFE-8A44-4159-8F9F-EC8BDC3E90B4}"/>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477" name="CuadroTexto 78">
          <a:extLst>
            <a:ext uri="{FF2B5EF4-FFF2-40B4-BE49-F238E27FC236}">
              <a16:creationId xmlns:a16="http://schemas.microsoft.com/office/drawing/2014/main" id="{536A4A02-8E41-4ABA-A021-968CD2A2E1B7}"/>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78" name="CuadroTexto 176">
          <a:extLst>
            <a:ext uri="{FF2B5EF4-FFF2-40B4-BE49-F238E27FC236}">
              <a16:creationId xmlns:a16="http://schemas.microsoft.com/office/drawing/2014/main" id="{F33122F0-ADD7-4D44-B47A-AE9DBD42C3F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79" name="CuadroTexto 177">
          <a:extLst>
            <a:ext uri="{FF2B5EF4-FFF2-40B4-BE49-F238E27FC236}">
              <a16:creationId xmlns:a16="http://schemas.microsoft.com/office/drawing/2014/main" id="{7CF03F12-52FF-457C-915C-68512909831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0" name="CuadroTexto 178">
          <a:extLst>
            <a:ext uri="{FF2B5EF4-FFF2-40B4-BE49-F238E27FC236}">
              <a16:creationId xmlns:a16="http://schemas.microsoft.com/office/drawing/2014/main" id="{912B111C-F66B-4C89-BA39-A3ED3FF4265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1" name="CuadroTexto 181">
          <a:extLst>
            <a:ext uri="{FF2B5EF4-FFF2-40B4-BE49-F238E27FC236}">
              <a16:creationId xmlns:a16="http://schemas.microsoft.com/office/drawing/2014/main" id="{1943DD37-5E72-4D69-854B-0596066AE0C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2" name="CuadroTexto 182">
          <a:extLst>
            <a:ext uri="{FF2B5EF4-FFF2-40B4-BE49-F238E27FC236}">
              <a16:creationId xmlns:a16="http://schemas.microsoft.com/office/drawing/2014/main" id="{BF7E70EF-EBF5-439B-8321-7C60560B64F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3" name="CuadroTexto 183">
          <a:extLst>
            <a:ext uri="{FF2B5EF4-FFF2-40B4-BE49-F238E27FC236}">
              <a16:creationId xmlns:a16="http://schemas.microsoft.com/office/drawing/2014/main" id="{4F34428F-CCD2-4905-9405-564BC12202C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4" name="CuadroTexto 185">
          <a:extLst>
            <a:ext uri="{FF2B5EF4-FFF2-40B4-BE49-F238E27FC236}">
              <a16:creationId xmlns:a16="http://schemas.microsoft.com/office/drawing/2014/main" id="{E6B64EA6-7D1A-4622-BB77-3EB792D387E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5" name="CuadroTexto 186">
          <a:extLst>
            <a:ext uri="{FF2B5EF4-FFF2-40B4-BE49-F238E27FC236}">
              <a16:creationId xmlns:a16="http://schemas.microsoft.com/office/drawing/2014/main" id="{134B15D3-9E37-4979-A021-143CA7BD53E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6" name="CuadroTexto 187">
          <a:extLst>
            <a:ext uri="{FF2B5EF4-FFF2-40B4-BE49-F238E27FC236}">
              <a16:creationId xmlns:a16="http://schemas.microsoft.com/office/drawing/2014/main" id="{FCBF5629-92B0-4DA2-9C6C-1FAD2FBAD9C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7" name="CuadroTexto 188">
          <a:extLst>
            <a:ext uri="{FF2B5EF4-FFF2-40B4-BE49-F238E27FC236}">
              <a16:creationId xmlns:a16="http://schemas.microsoft.com/office/drawing/2014/main" id="{61A6C330-CB10-4DF3-A6A1-13D064AC8EF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8" name="CuadroTexto 189">
          <a:extLst>
            <a:ext uri="{FF2B5EF4-FFF2-40B4-BE49-F238E27FC236}">
              <a16:creationId xmlns:a16="http://schemas.microsoft.com/office/drawing/2014/main" id="{BD23CDAC-F6C4-46E0-B350-B53B436BA74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89" name="CuadroTexto 190">
          <a:extLst>
            <a:ext uri="{FF2B5EF4-FFF2-40B4-BE49-F238E27FC236}">
              <a16:creationId xmlns:a16="http://schemas.microsoft.com/office/drawing/2014/main" id="{F84F2C0E-4FDB-49D3-9417-CA8AC26FB1C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0" name="CuadroTexto 192">
          <a:extLst>
            <a:ext uri="{FF2B5EF4-FFF2-40B4-BE49-F238E27FC236}">
              <a16:creationId xmlns:a16="http://schemas.microsoft.com/office/drawing/2014/main" id="{E8CAEA14-EF12-454C-B26E-19D6FC1F69C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1" name="CuadroTexto 193">
          <a:extLst>
            <a:ext uri="{FF2B5EF4-FFF2-40B4-BE49-F238E27FC236}">
              <a16:creationId xmlns:a16="http://schemas.microsoft.com/office/drawing/2014/main" id="{7512C039-0BFD-4D7C-926E-562DF0DE264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2" name="CuadroTexto 194">
          <a:extLst>
            <a:ext uri="{FF2B5EF4-FFF2-40B4-BE49-F238E27FC236}">
              <a16:creationId xmlns:a16="http://schemas.microsoft.com/office/drawing/2014/main" id="{69A92EDF-30EB-4FE8-806B-49CCB835323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3" name="CuadroTexto 196">
          <a:extLst>
            <a:ext uri="{FF2B5EF4-FFF2-40B4-BE49-F238E27FC236}">
              <a16:creationId xmlns:a16="http://schemas.microsoft.com/office/drawing/2014/main" id="{66971C25-5250-4127-A6D8-ADFEDCAED96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4" name="CuadroTexto 197">
          <a:extLst>
            <a:ext uri="{FF2B5EF4-FFF2-40B4-BE49-F238E27FC236}">
              <a16:creationId xmlns:a16="http://schemas.microsoft.com/office/drawing/2014/main" id="{EC7D5EA4-EF89-450A-BB49-0659E3F997A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5" name="CuadroTexto 198">
          <a:extLst>
            <a:ext uri="{FF2B5EF4-FFF2-40B4-BE49-F238E27FC236}">
              <a16:creationId xmlns:a16="http://schemas.microsoft.com/office/drawing/2014/main" id="{F23A88CF-4D25-4F89-A519-2FD89A4E831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6" name="CuadroTexto 199">
          <a:extLst>
            <a:ext uri="{FF2B5EF4-FFF2-40B4-BE49-F238E27FC236}">
              <a16:creationId xmlns:a16="http://schemas.microsoft.com/office/drawing/2014/main" id="{51A22893-FDA7-4114-A699-17E2B904DBE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7" name="CuadroTexto 200">
          <a:extLst>
            <a:ext uri="{FF2B5EF4-FFF2-40B4-BE49-F238E27FC236}">
              <a16:creationId xmlns:a16="http://schemas.microsoft.com/office/drawing/2014/main" id="{860C9A01-BB33-4711-B835-F5E477AC5C7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8" name="CuadroTexto 201">
          <a:extLst>
            <a:ext uri="{FF2B5EF4-FFF2-40B4-BE49-F238E27FC236}">
              <a16:creationId xmlns:a16="http://schemas.microsoft.com/office/drawing/2014/main" id="{571B6FBA-D190-44FB-A2FC-FB1F37351D8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499" name="CuadroTexto 203">
          <a:extLst>
            <a:ext uri="{FF2B5EF4-FFF2-40B4-BE49-F238E27FC236}">
              <a16:creationId xmlns:a16="http://schemas.microsoft.com/office/drawing/2014/main" id="{EDCB4003-E74C-4396-809B-4E01576FB43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00" name="CuadroTexto 204">
          <a:extLst>
            <a:ext uri="{FF2B5EF4-FFF2-40B4-BE49-F238E27FC236}">
              <a16:creationId xmlns:a16="http://schemas.microsoft.com/office/drawing/2014/main" id="{450CF3A9-A494-4614-B8C2-BA0ABC66EFF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01" name="CuadroTexto 205">
          <a:extLst>
            <a:ext uri="{FF2B5EF4-FFF2-40B4-BE49-F238E27FC236}">
              <a16:creationId xmlns:a16="http://schemas.microsoft.com/office/drawing/2014/main" id="{B5E22826-526F-4396-87EC-C1B4FA627D5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02" name="CuadroTexto 206">
          <a:extLst>
            <a:ext uri="{FF2B5EF4-FFF2-40B4-BE49-F238E27FC236}">
              <a16:creationId xmlns:a16="http://schemas.microsoft.com/office/drawing/2014/main" id="{45FD029C-A9C9-4BC8-AB1B-6D74D9AD026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03" name="CuadroTexto 207">
          <a:extLst>
            <a:ext uri="{FF2B5EF4-FFF2-40B4-BE49-F238E27FC236}">
              <a16:creationId xmlns:a16="http://schemas.microsoft.com/office/drawing/2014/main" id="{D0C39783-8C62-4909-8EA8-1218D30B240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04" name="CuadroTexto 208">
          <a:extLst>
            <a:ext uri="{FF2B5EF4-FFF2-40B4-BE49-F238E27FC236}">
              <a16:creationId xmlns:a16="http://schemas.microsoft.com/office/drawing/2014/main" id="{CBC3A716-855B-4119-8371-A5251DE4248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05" name="CuadroTexto 210">
          <a:extLst>
            <a:ext uri="{FF2B5EF4-FFF2-40B4-BE49-F238E27FC236}">
              <a16:creationId xmlns:a16="http://schemas.microsoft.com/office/drawing/2014/main" id="{FAE646A4-A553-4DED-A410-2E70D2EB8BD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06" name="CuadroTexto 211">
          <a:extLst>
            <a:ext uri="{FF2B5EF4-FFF2-40B4-BE49-F238E27FC236}">
              <a16:creationId xmlns:a16="http://schemas.microsoft.com/office/drawing/2014/main" id="{1BBA81A7-4DB6-46B7-A9AA-E82E0999970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07" name="CuadroTexto 212">
          <a:extLst>
            <a:ext uri="{FF2B5EF4-FFF2-40B4-BE49-F238E27FC236}">
              <a16:creationId xmlns:a16="http://schemas.microsoft.com/office/drawing/2014/main" id="{FA3A3683-2003-4788-B567-F1DF6AD910D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08" name="CuadroTexto 213">
          <a:extLst>
            <a:ext uri="{FF2B5EF4-FFF2-40B4-BE49-F238E27FC236}">
              <a16:creationId xmlns:a16="http://schemas.microsoft.com/office/drawing/2014/main" id="{CF0DB6FA-82CF-420A-B9CA-FC9F7ECB5E12}"/>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09" name="CuadroTexto 214">
          <a:extLst>
            <a:ext uri="{FF2B5EF4-FFF2-40B4-BE49-F238E27FC236}">
              <a16:creationId xmlns:a16="http://schemas.microsoft.com/office/drawing/2014/main" id="{64A8C499-9A63-4F39-9BD5-A5851A5B830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10" name="CuadroTexto 215">
          <a:extLst>
            <a:ext uri="{FF2B5EF4-FFF2-40B4-BE49-F238E27FC236}">
              <a16:creationId xmlns:a16="http://schemas.microsoft.com/office/drawing/2014/main" id="{B39228DD-1EC5-4AFF-A16C-D488B6CE626C}"/>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11" name="CuadroTexto 44">
          <a:extLst>
            <a:ext uri="{FF2B5EF4-FFF2-40B4-BE49-F238E27FC236}">
              <a16:creationId xmlns:a16="http://schemas.microsoft.com/office/drawing/2014/main" id="{49246735-DAD7-4087-A848-F9E29F13E17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12" name="CuadroTexto 53">
          <a:extLst>
            <a:ext uri="{FF2B5EF4-FFF2-40B4-BE49-F238E27FC236}">
              <a16:creationId xmlns:a16="http://schemas.microsoft.com/office/drawing/2014/main" id="{3AE4D28D-1FE4-4EA4-B1EB-44D175D745DC}"/>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13" name="CuadroTexto 60">
          <a:extLst>
            <a:ext uri="{FF2B5EF4-FFF2-40B4-BE49-F238E27FC236}">
              <a16:creationId xmlns:a16="http://schemas.microsoft.com/office/drawing/2014/main" id="{2EABD81B-95B2-4868-9D07-76D91ECF9A2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14" name="CuadroTexto 64">
          <a:extLst>
            <a:ext uri="{FF2B5EF4-FFF2-40B4-BE49-F238E27FC236}">
              <a16:creationId xmlns:a16="http://schemas.microsoft.com/office/drawing/2014/main" id="{6F73EA15-4F66-468B-8ED2-9CABDA8585A4}"/>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15" name="CuadroTexto 71">
          <a:extLst>
            <a:ext uri="{FF2B5EF4-FFF2-40B4-BE49-F238E27FC236}">
              <a16:creationId xmlns:a16="http://schemas.microsoft.com/office/drawing/2014/main" id="{B099D29C-21D5-4C02-A09C-2B2E916D1D82}"/>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16" name="CuadroTexto 78">
          <a:extLst>
            <a:ext uri="{FF2B5EF4-FFF2-40B4-BE49-F238E27FC236}">
              <a16:creationId xmlns:a16="http://schemas.microsoft.com/office/drawing/2014/main" id="{49924D65-54D6-48D0-A2CD-8FA06EE96925}"/>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17" name="CuadroTexto 176">
          <a:extLst>
            <a:ext uri="{FF2B5EF4-FFF2-40B4-BE49-F238E27FC236}">
              <a16:creationId xmlns:a16="http://schemas.microsoft.com/office/drawing/2014/main" id="{140E6581-B64A-4DCC-B01D-C505DACEDB7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18" name="CuadroTexto 177">
          <a:extLst>
            <a:ext uri="{FF2B5EF4-FFF2-40B4-BE49-F238E27FC236}">
              <a16:creationId xmlns:a16="http://schemas.microsoft.com/office/drawing/2014/main" id="{EBACDB5E-1515-4DB9-9C4F-A387ED7998D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19" name="CuadroTexto 178">
          <a:extLst>
            <a:ext uri="{FF2B5EF4-FFF2-40B4-BE49-F238E27FC236}">
              <a16:creationId xmlns:a16="http://schemas.microsoft.com/office/drawing/2014/main" id="{499F6819-6988-4DD1-A1D8-AC443336DB6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0" name="CuadroTexto 181">
          <a:extLst>
            <a:ext uri="{FF2B5EF4-FFF2-40B4-BE49-F238E27FC236}">
              <a16:creationId xmlns:a16="http://schemas.microsoft.com/office/drawing/2014/main" id="{A7D0CD8F-4B08-44DC-94FD-444BB11BCEE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1" name="CuadroTexto 182">
          <a:extLst>
            <a:ext uri="{FF2B5EF4-FFF2-40B4-BE49-F238E27FC236}">
              <a16:creationId xmlns:a16="http://schemas.microsoft.com/office/drawing/2014/main" id="{1B4807AE-88A9-4CCE-A98D-ACF23B24274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2" name="CuadroTexto 183">
          <a:extLst>
            <a:ext uri="{FF2B5EF4-FFF2-40B4-BE49-F238E27FC236}">
              <a16:creationId xmlns:a16="http://schemas.microsoft.com/office/drawing/2014/main" id="{532B0C2C-93F1-41B7-B0E8-FE788460DAD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3" name="CuadroTexto 185">
          <a:extLst>
            <a:ext uri="{FF2B5EF4-FFF2-40B4-BE49-F238E27FC236}">
              <a16:creationId xmlns:a16="http://schemas.microsoft.com/office/drawing/2014/main" id="{79685B72-0097-4892-9618-5E7F645AF9D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4" name="CuadroTexto 186">
          <a:extLst>
            <a:ext uri="{FF2B5EF4-FFF2-40B4-BE49-F238E27FC236}">
              <a16:creationId xmlns:a16="http://schemas.microsoft.com/office/drawing/2014/main" id="{096E1D60-8494-46C9-9DE5-6B6A61F05D2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5" name="CuadroTexto 187">
          <a:extLst>
            <a:ext uri="{FF2B5EF4-FFF2-40B4-BE49-F238E27FC236}">
              <a16:creationId xmlns:a16="http://schemas.microsoft.com/office/drawing/2014/main" id="{E598DC5A-B075-42AD-83F1-6513771914A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6" name="CuadroTexto 188">
          <a:extLst>
            <a:ext uri="{FF2B5EF4-FFF2-40B4-BE49-F238E27FC236}">
              <a16:creationId xmlns:a16="http://schemas.microsoft.com/office/drawing/2014/main" id="{49D11BFD-4EBA-46FE-8981-0EB22E12921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7" name="CuadroTexto 189">
          <a:extLst>
            <a:ext uri="{FF2B5EF4-FFF2-40B4-BE49-F238E27FC236}">
              <a16:creationId xmlns:a16="http://schemas.microsoft.com/office/drawing/2014/main" id="{B76322B9-53B1-4A1D-B1C9-17B83D3662D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8" name="CuadroTexto 190">
          <a:extLst>
            <a:ext uri="{FF2B5EF4-FFF2-40B4-BE49-F238E27FC236}">
              <a16:creationId xmlns:a16="http://schemas.microsoft.com/office/drawing/2014/main" id="{47BC511B-3B3D-44C3-9557-4562B70C8F8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29" name="CuadroTexto 192">
          <a:extLst>
            <a:ext uri="{FF2B5EF4-FFF2-40B4-BE49-F238E27FC236}">
              <a16:creationId xmlns:a16="http://schemas.microsoft.com/office/drawing/2014/main" id="{DF31CB44-3265-4A68-B645-9AFC735E172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0" name="CuadroTexto 193">
          <a:extLst>
            <a:ext uri="{FF2B5EF4-FFF2-40B4-BE49-F238E27FC236}">
              <a16:creationId xmlns:a16="http://schemas.microsoft.com/office/drawing/2014/main" id="{4B09EC72-10C0-4245-8C02-98E6F91FB99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1" name="CuadroTexto 194">
          <a:extLst>
            <a:ext uri="{FF2B5EF4-FFF2-40B4-BE49-F238E27FC236}">
              <a16:creationId xmlns:a16="http://schemas.microsoft.com/office/drawing/2014/main" id="{6810FF04-0A10-4CB5-945E-0CCAB587B6B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2" name="CuadroTexto 196">
          <a:extLst>
            <a:ext uri="{FF2B5EF4-FFF2-40B4-BE49-F238E27FC236}">
              <a16:creationId xmlns:a16="http://schemas.microsoft.com/office/drawing/2014/main" id="{80F1C2A7-8754-4050-9586-C5BE96D3426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3" name="CuadroTexto 197">
          <a:extLst>
            <a:ext uri="{FF2B5EF4-FFF2-40B4-BE49-F238E27FC236}">
              <a16:creationId xmlns:a16="http://schemas.microsoft.com/office/drawing/2014/main" id="{58CAC57C-372A-49AF-A081-5DF035B996E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4" name="CuadroTexto 198">
          <a:extLst>
            <a:ext uri="{FF2B5EF4-FFF2-40B4-BE49-F238E27FC236}">
              <a16:creationId xmlns:a16="http://schemas.microsoft.com/office/drawing/2014/main" id="{A0D220B4-F959-40DB-8845-CD2B9EC1BD8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5" name="CuadroTexto 199">
          <a:extLst>
            <a:ext uri="{FF2B5EF4-FFF2-40B4-BE49-F238E27FC236}">
              <a16:creationId xmlns:a16="http://schemas.microsoft.com/office/drawing/2014/main" id="{F0F7094B-8BB4-4805-8FC7-7FFE2765A84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6" name="CuadroTexto 200">
          <a:extLst>
            <a:ext uri="{FF2B5EF4-FFF2-40B4-BE49-F238E27FC236}">
              <a16:creationId xmlns:a16="http://schemas.microsoft.com/office/drawing/2014/main" id="{88BB2D23-CF78-426F-91A5-8951693B304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7" name="CuadroTexto 201">
          <a:extLst>
            <a:ext uri="{FF2B5EF4-FFF2-40B4-BE49-F238E27FC236}">
              <a16:creationId xmlns:a16="http://schemas.microsoft.com/office/drawing/2014/main" id="{708F0A13-FD3D-4672-9E9A-AB6CAD0ABAF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8" name="CuadroTexto 203">
          <a:extLst>
            <a:ext uri="{FF2B5EF4-FFF2-40B4-BE49-F238E27FC236}">
              <a16:creationId xmlns:a16="http://schemas.microsoft.com/office/drawing/2014/main" id="{DB9A4F4D-3490-4803-A788-432E061C7C8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39" name="CuadroTexto 204">
          <a:extLst>
            <a:ext uri="{FF2B5EF4-FFF2-40B4-BE49-F238E27FC236}">
              <a16:creationId xmlns:a16="http://schemas.microsoft.com/office/drawing/2014/main" id="{E43CB96F-6824-4DCA-87A1-E6A64E88C13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40" name="CuadroTexto 205">
          <a:extLst>
            <a:ext uri="{FF2B5EF4-FFF2-40B4-BE49-F238E27FC236}">
              <a16:creationId xmlns:a16="http://schemas.microsoft.com/office/drawing/2014/main" id="{379FB877-FBE7-496E-BF0E-1AB1C7E31EC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41" name="CuadroTexto 206">
          <a:extLst>
            <a:ext uri="{FF2B5EF4-FFF2-40B4-BE49-F238E27FC236}">
              <a16:creationId xmlns:a16="http://schemas.microsoft.com/office/drawing/2014/main" id="{D8D72EAF-C941-4AC5-91A0-0777FD4D9F3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42" name="CuadroTexto 207">
          <a:extLst>
            <a:ext uri="{FF2B5EF4-FFF2-40B4-BE49-F238E27FC236}">
              <a16:creationId xmlns:a16="http://schemas.microsoft.com/office/drawing/2014/main" id="{9710984F-CD73-4ACB-9704-81F258005D0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43" name="CuadroTexto 208">
          <a:extLst>
            <a:ext uri="{FF2B5EF4-FFF2-40B4-BE49-F238E27FC236}">
              <a16:creationId xmlns:a16="http://schemas.microsoft.com/office/drawing/2014/main" id="{C930C9BF-BCC2-4F45-A0C8-117F70C98AB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44" name="CuadroTexto 210">
          <a:extLst>
            <a:ext uri="{FF2B5EF4-FFF2-40B4-BE49-F238E27FC236}">
              <a16:creationId xmlns:a16="http://schemas.microsoft.com/office/drawing/2014/main" id="{C23246E2-E59D-4F0F-A2B7-177C165DAC2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45" name="CuadroTexto 211">
          <a:extLst>
            <a:ext uri="{FF2B5EF4-FFF2-40B4-BE49-F238E27FC236}">
              <a16:creationId xmlns:a16="http://schemas.microsoft.com/office/drawing/2014/main" id="{3ACD8FE0-F08B-4753-B117-DF5F1BCC9AF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46" name="CuadroTexto 212">
          <a:extLst>
            <a:ext uri="{FF2B5EF4-FFF2-40B4-BE49-F238E27FC236}">
              <a16:creationId xmlns:a16="http://schemas.microsoft.com/office/drawing/2014/main" id="{13A02D16-7F9F-47C3-8774-913A360986E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47" name="CuadroTexto 213">
          <a:extLst>
            <a:ext uri="{FF2B5EF4-FFF2-40B4-BE49-F238E27FC236}">
              <a16:creationId xmlns:a16="http://schemas.microsoft.com/office/drawing/2014/main" id="{6925B914-DD05-43C5-9B30-FB203A21707D}"/>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48" name="CuadroTexto 214">
          <a:extLst>
            <a:ext uri="{FF2B5EF4-FFF2-40B4-BE49-F238E27FC236}">
              <a16:creationId xmlns:a16="http://schemas.microsoft.com/office/drawing/2014/main" id="{655FAA8B-62AA-4916-8309-A27FC27BA9A3}"/>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49" name="CuadroTexto 215">
          <a:extLst>
            <a:ext uri="{FF2B5EF4-FFF2-40B4-BE49-F238E27FC236}">
              <a16:creationId xmlns:a16="http://schemas.microsoft.com/office/drawing/2014/main" id="{8395032F-951B-422C-9C8D-145ED2D58AC3}"/>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50" name="CuadroTexto 44">
          <a:extLst>
            <a:ext uri="{FF2B5EF4-FFF2-40B4-BE49-F238E27FC236}">
              <a16:creationId xmlns:a16="http://schemas.microsoft.com/office/drawing/2014/main" id="{BC07D23E-CEB6-4908-8746-8806E9559A9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51" name="CuadroTexto 53">
          <a:extLst>
            <a:ext uri="{FF2B5EF4-FFF2-40B4-BE49-F238E27FC236}">
              <a16:creationId xmlns:a16="http://schemas.microsoft.com/office/drawing/2014/main" id="{83660332-63DF-49D6-8767-1BBBA1E290F7}"/>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52" name="CuadroTexto 60">
          <a:extLst>
            <a:ext uri="{FF2B5EF4-FFF2-40B4-BE49-F238E27FC236}">
              <a16:creationId xmlns:a16="http://schemas.microsoft.com/office/drawing/2014/main" id="{F0EC63FF-A451-4F2E-8203-33954A0C5EC0}"/>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53" name="CuadroTexto 64">
          <a:extLst>
            <a:ext uri="{FF2B5EF4-FFF2-40B4-BE49-F238E27FC236}">
              <a16:creationId xmlns:a16="http://schemas.microsoft.com/office/drawing/2014/main" id="{ED5DA697-B7F4-4481-9C08-530DA4141E9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54" name="CuadroTexto 71">
          <a:extLst>
            <a:ext uri="{FF2B5EF4-FFF2-40B4-BE49-F238E27FC236}">
              <a16:creationId xmlns:a16="http://schemas.microsoft.com/office/drawing/2014/main" id="{32B672C9-3EC5-464C-A761-1C194AC3F212}"/>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55" name="CuadroTexto 78">
          <a:extLst>
            <a:ext uri="{FF2B5EF4-FFF2-40B4-BE49-F238E27FC236}">
              <a16:creationId xmlns:a16="http://schemas.microsoft.com/office/drawing/2014/main" id="{2AAE7F46-5AC7-46DF-89B9-F09EA2430F6D}"/>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56" name="CuadroTexto 176">
          <a:extLst>
            <a:ext uri="{FF2B5EF4-FFF2-40B4-BE49-F238E27FC236}">
              <a16:creationId xmlns:a16="http://schemas.microsoft.com/office/drawing/2014/main" id="{D12EC68D-DEE4-4F93-A052-DDDF78DB954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57" name="CuadroTexto 177">
          <a:extLst>
            <a:ext uri="{FF2B5EF4-FFF2-40B4-BE49-F238E27FC236}">
              <a16:creationId xmlns:a16="http://schemas.microsoft.com/office/drawing/2014/main" id="{F6FFEB9F-FF47-426B-A4E7-4F7CA27CBEC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58" name="CuadroTexto 178">
          <a:extLst>
            <a:ext uri="{FF2B5EF4-FFF2-40B4-BE49-F238E27FC236}">
              <a16:creationId xmlns:a16="http://schemas.microsoft.com/office/drawing/2014/main" id="{46E9DBD8-997D-41E3-A705-DC59A326A51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59" name="CuadroTexto 181">
          <a:extLst>
            <a:ext uri="{FF2B5EF4-FFF2-40B4-BE49-F238E27FC236}">
              <a16:creationId xmlns:a16="http://schemas.microsoft.com/office/drawing/2014/main" id="{326440DD-5432-49BB-8E95-F39EFA59F03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0" name="CuadroTexto 182">
          <a:extLst>
            <a:ext uri="{FF2B5EF4-FFF2-40B4-BE49-F238E27FC236}">
              <a16:creationId xmlns:a16="http://schemas.microsoft.com/office/drawing/2014/main" id="{9BD382D0-F700-490E-9796-44360F1E865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1" name="CuadroTexto 183">
          <a:extLst>
            <a:ext uri="{FF2B5EF4-FFF2-40B4-BE49-F238E27FC236}">
              <a16:creationId xmlns:a16="http://schemas.microsoft.com/office/drawing/2014/main" id="{A5333CCB-75E9-410F-AE25-B4B12137AF6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2" name="CuadroTexto 185">
          <a:extLst>
            <a:ext uri="{FF2B5EF4-FFF2-40B4-BE49-F238E27FC236}">
              <a16:creationId xmlns:a16="http://schemas.microsoft.com/office/drawing/2014/main" id="{F0D814A3-16F5-4144-8958-EED2484ADC8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3" name="CuadroTexto 186">
          <a:extLst>
            <a:ext uri="{FF2B5EF4-FFF2-40B4-BE49-F238E27FC236}">
              <a16:creationId xmlns:a16="http://schemas.microsoft.com/office/drawing/2014/main" id="{AA5F148E-1496-4C3C-A97A-D9BB1D3D3FA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4" name="CuadroTexto 187">
          <a:extLst>
            <a:ext uri="{FF2B5EF4-FFF2-40B4-BE49-F238E27FC236}">
              <a16:creationId xmlns:a16="http://schemas.microsoft.com/office/drawing/2014/main" id="{FFB3B91E-4215-49F4-8165-77D3CD914B7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5" name="CuadroTexto 188">
          <a:extLst>
            <a:ext uri="{FF2B5EF4-FFF2-40B4-BE49-F238E27FC236}">
              <a16:creationId xmlns:a16="http://schemas.microsoft.com/office/drawing/2014/main" id="{73DE708E-804F-4F0F-A9A0-B83D78FE801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6" name="CuadroTexto 189">
          <a:extLst>
            <a:ext uri="{FF2B5EF4-FFF2-40B4-BE49-F238E27FC236}">
              <a16:creationId xmlns:a16="http://schemas.microsoft.com/office/drawing/2014/main" id="{83DD4B23-75D9-4EEC-ADE2-9DE97615DA4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7" name="CuadroTexto 190">
          <a:extLst>
            <a:ext uri="{FF2B5EF4-FFF2-40B4-BE49-F238E27FC236}">
              <a16:creationId xmlns:a16="http://schemas.microsoft.com/office/drawing/2014/main" id="{616509D9-2825-4323-B6BF-BB07AF98C86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8" name="CuadroTexto 192">
          <a:extLst>
            <a:ext uri="{FF2B5EF4-FFF2-40B4-BE49-F238E27FC236}">
              <a16:creationId xmlns:a16="http://schemas.microsoft.com/office/drawing/2014/main" id="{DA079567-1F4E-44A0-9512-B6FAEB3B4F9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69" name="CuadroTexto 193">
          <a:extLst>
            <a:ext uri="{FF2B5EF4-FFF2-40B4-BE49-F238E27FC236}">
              <a16:creationId xmlns:a16="http://schemas.microsoft.com/office/drawing/2014/main" id="{F418D5F9-E099-4CD9-A8A5-2D8837900D9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0" name="CuadroTexto 194">
          <a:extLst>
            <a:ext uri="{FF2B5EF4-FFF2-40B4-BE49-F238E27FC236}">
              <a16:creationId xmlns:a16="http://schemas.microsoft.com/office/drawing/2014/main" id="{77E34EA0-628B-42A9-BA8B-E8EEC88800B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1" name="CuadroTexto 196">
          <a:extLst>
            <a:ext uri="{FF2B5EF4-FFF2-40B4-BE49-F238E27FC236}">
              <a16:creationId xmlns:a16="http://schemas.microsoft.com/office/drawing/2014/main" id="{1A707066-7284-49BB-B04C-5B27FCA1F1D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2" name="CuadroTexto 197">
          <a:extLst>
            <a:ext uri="{FF2B5EF4-FFF2-40B4-BE49-F238E27FC236}">
              <a16:creationId xmlns:a16="http://schemas.microsoft.com/office/drawing/2014/main" id="{A1C598BD-DE52-43B9-BE6A-D8D3FC40C20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3" name="CuadroTexto 198">
          <a:extLst>
            <a:ext uri="{FF2B5EF4-FFF2-40B4-BE49-F238E27FC236}">
              <a16:creationId xmlns:a16="http://schemas.microsoft.com/office/drawing/2014/main" id="{109F2CD0-88FB-4996-95CB-31A8186E82C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4" name="CuadroTexto 199">
          <a:extLst>
            <a:ext uri="{FF2B5EF4-FFF2-40B4-BE49-F238E27FC236}">
              <a16:creationId xmlns:a16="http://schemas.microsoft.com/office/drawing/2014/main" id="{42B922CE-A32B-47F4-BE39-5EDA1916B31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5" name="CuadroTexto 200">
          <a:extLst>
            <a:ext uri="{FF2B5EF4-FFF2-40B4-BE49-F238E27FC236}">
              <a16:creationId xmlns:a16="http://schemas.microsoft.com/office/drawing/2014/main" id="{FB4477D4-D0A4-447C-99C0-64AA5559C64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6" name="CuadroTexto 201">
          <a:extLst>
            <a:ext uri="{FF2B5EF4-FFF2-40B4-BE49-F238E27FC236}">
              <a16:creationId xmlns:a16="http://schemas.microsoft.com/office/drawing/2014/main" id="{FE15447A-5C98-481E-B700-EEF89BEC0AA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7" name="CuadroTexto 203">
          <a:extLst>
            <a:ext uri="{FF2B5EF4-FFF2-40B4-BE49-F238E27FC236}">
              <a16:creationId xmlns:a16="http://schemas.microsoft.com/office/drawing/2014/main" id="{DCB9DA3D-FA78-417B-8564-8F0BC2D06D5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8" name="CuadroTexto 204">
          <a:extLst>
            <a:ext uri="{FF2B5EF4-FFF2-40B4-BE49-F238E27FC236}">
              <a16:creationId xmlns:a16="http://schemas.microsoft.com/office/drawing/2014/main" id="{2DD8ED50-7EC9-4496-91B8-A0FF1A5A097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79" name="CuadroTexto 205">
          <a:extLst>
            <a:ext uri="{FF2B5EF4-FFF2-40B4-BE49-F238E27FC236}">
              <a16:creationId xmlns:a16="http://schemas.microsoft.com/office/drawing/2014/main" id="{74C1821A-9EED-4AE1-83B9-172B3E143AC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80" name="CuadroTexto 206">
          <a:extLst>
            <a:ext uri="{FF2B5EF4-FFF2-40B4-BE49-F238E27FC236}">
              <a16:creationId xmlns:a16="http://schemas.microsoft.com/office/drawing/2014/main" id="{A9A5475D-B722-4BCB-BE79-64790345842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81" name="CuadroTexto 207">
          <a:extLst>
            <a:ext uri="{FF2B5EF4-FFF2-40B4-BE49-F238E27FC236}">
              <a16:creationId xmlns:a16="http://schemas.microsoft.com/office/drawing/2014/main" id="{38BB6E84-58D3-49E3-AA4C-287BEFCA556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82" name="CuadroTexto 208">
          <a:extLst>
            <a:ext uri="{FF2B5EF4-FFF2-40B4-BE49-F238E27FC236}">
              <a16:creationId xmlns:a16="http://schemas.microsoft.com/office/drawing/2014/main" id="{2ED83A7F-935F-4D6D-99DD-2701513C784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83" name="CuadroTexto 210">
          <a:extLst>
            <a:ext uri="{FF2B5EF4-FFF2-40B4-BE49-F238E27FC236}">
              <a16:creationId xmlns:a16="http://schemas.microsoft.com/office/drawing/2014/main" id="{7C825DB6-7DD2-4023-931C-F0A9AFB93F9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84" name="CuadroTexto 211">
          <a:extLst>
            <a:ext uri="{FF2B5EF4-FFF2-40B4-BE49-F238E27FC236}">
              <a16:creationId xmlns:a16="http://schemas.microsoft.com/office/drawing/2014/main" id="{A60158B0-A6C6-4FD1-9F7F-A1B229A6938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85" name="CuadroTexto 212">
          <a:extLst>
            <a:ext uri="{FF2B5EF4-FFF2-40B4-BE49-F238E27FC236}">
              <a16:creationId xmlns:a16="http://schemas.microsoft.com/office/drawing/2014/main" id="{3D866A5B-2F1E-49EC-ABB8-7E8321014E3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86" name="CuadroTexto 213">
          <a:extLst>
            <a:ext uri="{FF2B5EF4-FFF2-40B4-BE49-F238E27FC236}">
              <a16:creationId xmlns:a16="http://schemas.microsoft.com/office/drawing/2014/main" id="{3339DFE3-FC69-4FA1-B374-78C07618E9A9}"/>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87" name="CuadroTexto 214">
          <a:extLst>
            <a:ext uri="{FF2B5EF4-FFF2-40B4-BE49-F238E27FC236}">
              <a16:creationId xmlns:a16="http://schemas.microsoft.com/office/drawing/2014/main" id="{EE316C02-73CD-4589-AA7B-5223399B3B38}"/>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588" name="CuadroTexto 215">
          <a:extLst>
            <a:ext uri="{FF2B5EF4-FFF2-40B4-BE49-F238E27FC236}">
              <a16:creationId xmlns:a16="http://schemas.microsoft.com/office/drawing/2014/main" id="{8AF33BFD-AD12-4120-B9B3-4CFBCA61933D}"/>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89" name="CuadroTexto 44">
          <a:extLst>
            <a:ext uri="{FF2B5EF4-FFF2-40B4-BE49-F238E27FC236}">
              <a16:creationId xmlns:a16="http://schemas.microsoft.com/office/drawing/2014/main" id="{9E627D3D-B093-4BF5-9CE3-468C136A766F}"/>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90" name="CuadroTexto 53">
          <a:extLst>
            <a:ext uri="{FF2B5EF4-FFF2-40B4-BE49-F238E27FC236}">
              <a16:creationId xmlns:a16="http://schemas.microsoft.com/office/drawing/2014/main" id="{4B4E7EDA-B282-4855-8604-69A4E783A961}"/>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591" name="CuadroTexto 60">
          <a:extLst>
            <a:ext uri="{FF2B5EF4-FFF2-40B4-BE49-F238E27FC236}">
              <a16:creationId xmlns:a16="http://schemas.microsoft.com/office/drawing/2014/main" id="{0BAE6726-1340-487C-A5AD-C44D8280FE09}"/>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92" name="CuadroTexto 64">
          <a:extLst>
            <a:ext uri="{FF2B5EF4-FFF2-40B4-BE49-F238E27FC236}">
              <a16:creationId xmlns:a16="http://schemas.microsoft.com/office/drawing/2014/main" id="{01BD5484-B54B-4C12-B48E-E8F67B6B5A4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93" name="CuadroTexto 71">
          <a:extLst>
            <a:ext uri="{FF2B5EF4-FFF2-40B4-BE49-F238E27FC236}">
              <a16:creationId xmlns:a16="http://schemas.microsoft.com/office/drawing/2014/main" id="{0DB784AB-61E1-4718-8B9B-22FB74D60A0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594" name="CuadroTexto 78">
          <a:extLst>
            <a:ext uri="{FF2B5EF4-FFF2-40B4-BE49-F238E27FC236}">
              <a16:creationId xmlns:a16="http://schemas.microsoft.com/office/drawing/2014/main" id="{959D6A60-7A9B-445F-86A1-D7368F798BEE}"/>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95" name="CuadroTexto 176">
          <a:extLst>
            <a:ext uri="{FF2B5EF4-FFF2-40B4-BE49-F238E27FC236}">
              <a16:creationId xmlns:a16="http://schemas.microsoft.com/office/drawing/2014/main" id="{8B93A8CC-96C7-4E0E-808E-09A9BAD56FF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96" name="CuadroTexto 177">
          <a:extLst>
            <a:ext uri="{FF2B5EF4-FFF2-40B4-BE49-F238E27FC236}">
              <a16:creationId xmlns:a16="http://schemas.microsoft.com/office/drawing/2014/main" id="{236D985F-6E6E-4109-B183-A1DB525ACF9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97" name="CuadroTexto 178">
          <a:extLst>
            <a:ext uri="{FF2B5EF4-FFF2-40B4-BE49-F238E27FC236}">
              <a16:creationId xmlns:a16="http://schemas.microsoft.com/office/drawing/2014/main" id="{6C3C56BE-47C1-4F0B-9192-987A56F391F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98" name="CuadroTexto 181">
          <a:extLst>
            <a:ext uri="{FF2B5EF4-FFF2-40B4-BE49-F238E27FC236}">
              <a16:creationId xmlns:a16="http://schemas.microsoft.com/office/drawing/2014/main" id="{73404AFF-0EFF-49EA-84CB-622E96661DD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599" name="CuadroTexto 182">
          <a:extLst>
            <a:ext uri="{FF2B5EF4-FFF2-40B4-BE49-F238E27FC236}">
              <a16:creationId xmlns:a16="http://schemas.microsoft.com/office/drawing/2014/main" id="{6A220EEB-33B2-4C0D-857C-A47ECBA03C0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0" name="CuadroTexto 183">
          <a:extLst>
            <a:ext uri="{FF2B5EF4-FFF2-40B4-BE49-F238E27FC236}">
              <a16:creationId xmlns:a16="http://schemas.microsoft.com/office/drawing/2014/main" id="{06246611-57B8-48D5-B0DA-1FB0426790A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1" name="CuadroTexto 185">
          <a:extLst>
            <a:ext uri="{FF2B5EF4-FFF2-40B4-BE49-F238E27FC236}">
              <a16:creationId xmlns:a16="http://schemas.microsoft.com/office/drawing/2014/main" id="{F255CA8E-EABE-4C72-B80B-481434F96D3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2" name="CuadroTexto 186">
          <a:extLst>
            <a:ext uri="{FF2B5EF4-FFF2-40B4-BE49-F238E27FC236}">
              <a16:creationId xmlns:a16="http://schemas.microsoft.com/office/drawing/2014/main" id="{BF3144D4-C0EC-4FEF-A8C6-16E3DC460EB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3" name="CuadroTexto 187">
          <a:extLst>
            <a:ext uri="{FF2B5EF4-FFF2-40B4-BE49-F238E27FC236}">
              <a16:creationId xmlns:a16="http://schemas.microsoft.com/office/drawing/2014/main" id="{59895501-FBB9-40F9-8684-0BA1BD81EBF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4" name="CuadroTexto 188">
          <a:extLst>
            <a:ext uri="{FF2B5EF4-FFF2-40B4-BE49-F238E27FC236}">
              <a16:creationId xmlns:a16="http://schemas.microsoft.com/office/drawing/2014/main" id="{602712D7-BA33-434E-B485-25F81647787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5" name="CuadroTexto 189">
          <a:extLst>
            <a:ext uri="{FF2B5EF4-FFF2-40B4-BE49-F238E27FC236}">
              <a16:creationId xmlns:a16="http://schemas.microsoft.com/office/drawing/2014/main" id="{36913BFE-392D-463E-AEA9-7794D9ED64A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6" name="CuadroTexto 190">
          <a:extLst>
            <a:ext uri="{FF2B5EF4-FFF2-40B4-BE49-F238E27FC236}">
              <a16:creationId xmlns:a16="http://schemas.microsoft.com/office/drawing/2014/main" id="{596361F3-E382-4B0A-BBC7-01BA2D4651C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7" name="CuadroTexto 192">
          <a:extLst>
            <a:ext uri="{FF2B5EF4-FFF2-40B4-BE49-F238E27FC236}">
              <a16:creationId xmlns:a16="http://schemas.microsoft.com/office/drawing/2014/main" id="{8176C264-5972-4BC5-B056-98B2C710D0B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8" name="CuadroTexto 193">
          <a:extLst>
            <a:ext uri="{FF2B5EF4-FFF2-40B4-BE49-F238E27FC236}">
              <a16:creationId xmlns:a16="http://schemas.microsoft.com/office/drawing/2014/main" id="{177870BC-A33C-4F46-94B7-CADBE6AEDD2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09" name="CuadroTexto 194">
          <a:extLst>
            <a:ext uri="{FF2B5EF4-FFF2-40B4-BE49-F238E27FC236}">
              <a16:creationId xmlns:a16="http://schemas.microsoft.com/office/drawing/2014/main" id="{FBD0EB4D-0A81-4040-A564-49AF9C779A4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0" name="CuadroTexto 196">
          <a:extLst>
            <a:ext uri="{FF2B5EF4-FFF2-40B4-BE49-F238E27FC236}">
              <a16:creationId xmlns:a16="http://schemas.microsoft.com/office/drawing/2014/main" id="{B932D57C-211F-45FE-96EF-A34CA975C92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1" name="CuadroTexto 197">
          <a:extLst>
            <a:ext uri="{FF2B5EF4-FFF2-40B4-BE49-F238E27FC236}">
              <a16:creationId xmlns:a16="http://schemas.microsoft.com/office/drawing/2014/main" id="{8296F187-C7BE-4EEF-B09D-5554568930B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2" name="CuadroTexto 198">
          <a:extLst>
            <a:ext uri="{FF2B5EF4-FFF2-40B4-BE49-F238E27FC236}">
              <a16:creationId xmlns:a16="http://schemas.microsoft.com/office/drawing/2014/main" id="{AB87BACF-F0EE-4C66-A5FE-A22A5BCEBA2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3" name="CuadroTexto 199">
          <a:extLst>
            <a:ext uri="{FF2B5EF4-FFF2-40B4-BE49-F238E27FC236}">
              <a16:creationId xmlns:a16="http://schemas.microsoft.com/office/drawing/2014/main" id="{E2F7E9E0-5B8C-45E0-82E6-8A52E47AA28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4" name="CuadroTexto 200">
          <a:extLst>
            <a:ext uri="{FF2B5EF4-FFF2-40B4-BE49-F238E27FC236}">
              <a16:creationId xmlns:a16="http://schemas.microsoft.com/office/drawing/2014/main" id="{C13D31C8-7C50-49ED-ADCB-B7FD973D122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5" name="CuadroTexto 201">
          <a:extLst>
            <a:ext uri="{FF2B5EF4-FFF2-40B4-BE49-F238E27FC236}">
              <a16:creationId xmlns:a16="http://schemas.microsoft.com/office/drawing/2014/main" id="{874AC8C8-97F5-48AE-9867-C823C12A7ED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6" name="CuadroTexto 203">
          <a:extLst>
            <a:ext uri="{FF2B5EF4-FFF2-40B4-BE49-F238E27FC236}">
              <a16:creationId xmlns:a16="http://schemas.microsoft.com/office/drawing/2014/main" id="{99366FDE-935B-4299-AC12-0145BD8EF66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7" name="CuadroTexto 204">
          <a:extLst>
            <a:ext uri="{FF2B5EF4-FFF2-40B4-BE49-F238E27FC236}">
              <a16:creationId xmlns:a16="http://schemas.microsoft.com/office/drawing/2014/main" id="{9424DF9C-5F22-46F3-96F2-DABFCF5B9A7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8" name="CuadroTexto 205">
          <a:extLst>
            <a:ext uri="{FF2B5EF4-FFF2-40B4-BE49-F238E27FC236}">
              <a16:creationId xmlns:a16="http://schemas.microsoft.com/office/drawing/2014/main" id="{41BF6954-A357-4D99-8A3F-DE10979D564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19" name="CuadroTexto 206">
          <a:extLst>
            <a:ext uri="{FF2B5EF4-FFF2-40B4-BE49-F238E27FC236}">
              <a16:creationId xmlns:a16="http://schemas.microsoft.com/office/drawing/2014/main" id="{DF512A23-A66C-4915-95B8-1A5CD7FDA18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20" name="CuadroTexto 207">
          <a:extLst>
            <a:ext uri="{FF2B5EF4-FFF2-40B4-BE49-F238E27FC236}">
              <a16:creationId xmlns:a16="http://schemas.microsoft.com/office/drawing/2014/main" id="{F74BA546-F19B-4BDE-A603-B7FD6343FD2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21" name="CuadroTexto 208">
          <a:extLst>
            <a:ext uri="{FF2B5EF4-FFF2-40B4-BE49-F238E27FC236}">
              <a16:creationId xmlns:a16="http://schemas.microsoft.com/office/drawing/2014/main" id="{B3745DE3-9FE9-4992-8EC0-5BD09407D90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22" name="CuadroTexto 210">
          <a:extLst>
            <a:ext uri="{FF2B5EF4-FFF2-40B4-BE49-F238E27FC236}">
              <a16:creationId xmlns:a16="http://schemas.microsoft.com/office/drawing/2014/main" id="{F0AF0FE1-C8D2-4B71-8B6A-1CA087C91E9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23" name="CuadroTexto 211">
          <a:extLst>
            <a:ext uri="{FF2B5EF4-FFF2-40B4-BE49-F238E27FC236}">
              <a16:creationId xmlns:a16="http://schemas.microsoft.com/office/drawing/2014/main" id="{DA8929CC-21A3-4123-9AD2-11AFD98402E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24" name="CuadroTexto 212">
          <a:extLst>
            <a:ext uri="{FF2B5EF4-FFF2-40B4-BE49-F238E27FC236}">
              <a16:creationId xmlns:a16="http://schemas.microsoft.com/office/drawing/2014/main" id="{C92D6035-AE60-4F23-9FC6-170BCB08F33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625" name="CuadroTexto 213">
          <a:extLst>
            <a:ext uri="{FF2B5EF4-FFF2-40B4-BE49-F238E27FC236}">
              <a16:creationId xmlns:a16="http://schemas.microsoft.com/office/drawing/2014/main" id="{6DE0B34E-91A5-4A8D-9485-14D114EF9F6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626" name="CuadroTexto 214">
          <a:extLst>
            <a:ext uri="{FF2B5EF4-FFF2-40B4-BE49-F238E27FC236}">
              <a16:creationId xmlns:a16="http://schemas.microsoft.com/office/drawing/2014/main" id="{6FAFD981-8172-4DD2-8B75-76A85CCFFFF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627" name="CuadroTexto 215">
          <a:extLst>
            <a:ext uri="{FF2B5EF4-FFF2-40B4-BE49-F238E27FC236}">
              <a16:creationId xmlns:a16="http://schemas.microsoft.com/office/drawing/2014/main" id="{2BC3E3CA-E140-4EA9-8E45-0DE62566B268}"/>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628" name="CuadroTexto 44">
          <a:extLst>
            <a:ext uri="{FF2B5EF4-FFF2-40B4-BE49-F238E27FC236}">
              <a16:creationId xmlns:a16="http://schemas.microsoft.com/office/drawing/2014/main" id="{C703CDCE-9619-43AA-AF0C-8459A51AA819}"/>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629" name="CuadroTexto 53">
          <a:extLst>
            <a:ext uri="{FF2B5EF4-FFF2-40B4-BE49-F238E27FC236}">
              <a16:creationId xmlns:a16="http://schemas.microsoft.com/office/drawing/2014/main" id="{DB715234-0D46-4F6C-A93D-0AA20B2A653E}"/>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630" name="CuadroTexto 60">
          <a:extLst>
            <a:ext uri="{FF2B5EF4-FFF2-40B4-BE49-F238E27FC236}">
              <a16:creationId xmlns:a16="http://schemas.microsoft.com/office/drawing/2014/main" id="{8F45EE91-1FCF-492D-88F5-83133280D56D}"/>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631" name="CuadroTexto 64">
          <a:extLst>
            <a:ext uri="{FF2B5EF4-FFF2-40B4-BE49-F238E27FC236}">
              <a16:creationId xmlns:a16="http://schemas.microsoft.com/office/drawing/2014/main" id="{EFBC0299-B1E6-41A1-9DCA-E5069F9C20E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632" name="CuadroTexto 71">
          <a:extLst>
            <a:ext uri="{FF2B5EF4-FFF2-40B4-BE49-F238E27FC236}">
              <a16:creationId xmlns:a16="http://schemas.microsoft.com/office/drawing/2014/main" id="{5DFCF05B-A8AE-4BBC-8882-F2CA859C76D2}"/>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633" name="CuadroTexto 78">
          <a:extLst>
            <a:ext uri="{FF2B5EF4-FFF2-40B4-BE49-F238E27FC236}">
              <a16:creationId xmlns:a16="http://schemas.microsoft.com/office/drawing/2014/main" id="{2CC84FB7-5E27-480D-89F8-116900BF127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34" name="CuadroTexto 176">
          <a:extLst>
            <a:ext uri="{FF2B5EF4-FFF2-40B4-BE49-F238E27FC236}">
              <a16:creationId xmlns:a16="http://schemas.microsoft.com/office/drawing/2014/main" id="{7657186B-D847-46B4-9237-E40208826CA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35" name="CuadroTexto 177">
          <a:extLst>
            <a:ext uri="{FF2B5EF4-FFF2-40B4-BE49-F238E27FC236}">
              <a16:creationId xmlns:a16="http://schemas.microsoft.com/office/drawing/2014/main" id="{28DC7C38-EC1C-4F28-B454-29664BFAF24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36" name="CuadroTexto 178">
          <a:extLst>
            <a:ext uri="{FF2B5EF4-FFF2-40B4-BE49-F238E27FC236}">
              <a16:creationId xmlns:a16="http://schemas.microsoft.com/office/drawing/2014/main" id="{DDD3B584-C804-4CF8-9C34-AC2B7A2BD22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37" name="CuadroTexto 181">
          <a:extLst>
            <a:ext uri="{FF2B5EF4-FFF2-40B4-BE49-F238E27FC236}">
              <a16:creationId xmlns:a16="http://schemas.microsoft.com/office/drawing/2014/main" id="{3FDFC99B-D3BF-4B4A-BA84-DF49BC60201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38" name="CuadroTexto 182">
          <a:extLst>
            <a:ext uri="{FF2B5EF4-FFF2-40B4-BE49-F238E27FC236}">
              <a16:creationId xmlns:a16="http://schemas.microsoft.com/office/drawing/2014/main" id="{BAA1B0D2-D589-422C-A3B0-07327575E26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39" name="CuadroTexto 183">
          <a:extLst>
            <a:ext uri="{FF2B5EF4-FFF2-40B4-BE49-F238E27FC236}">
              <a16:creationId xmlns:a16="http://schemas.microsoft.com/office/drawing/2014/main" id="{1AA3FAB9-BBE4-4ED8-B0C9-B3A99BBFA0A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0" name="CuadroTexto 185">
          <a:extLst>
            <a:ext uri="{FF2B5EF4-FFF2-40B4-BE49-F238E27FC236}">
              <a16:creationId xmlns:a16="http://schemas.microsoft.com/office/drawing/2014/main" id="{8C89D05A-87A1-4675-B072-E082CA31DA0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1" name="CuadroTexto 186">
          <a:extLst>
            <a:ext uri="{FF2B5EF4-FFF2-40B4-BE49-F238E27FC236}">
              <a16:creationId xmlns:a16="http://schemas.microsoft.com/office/drawing/2014/main" id="{CD4589D8-5CBB-4CAF-8A67-369BF2FCE98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2" name="CuadroTexto 187">
          <a:extLst>
            <a:ext uri="{FF2B5EF4-FFF2-40B4-BE49-F238E27FC236}">
              <a16:creationId xmlns:a16="http://schemas.microsoft.com/office/drawing/2014/main" id="{7048F8A8-FFB6-481D-B90E-815B7CD8308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3" name="CuadroTexto 188">
          <a:extLst>
            <a:ext uri="{FF2B5EF4-FFF2-40B4-BE49-F238E27FC236}">
              <a16:creationId xmlns:a16="http://schemas.microsoft.com/office/drawing/2014/main" id="{D4960A5A-83F7-4E38-BD5C-ECD9CCE7AA8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4" name="CuadroTexto 189">
          <a:extLst>
            <a:ext uri="{FF2B5EF4-FFF2-40B4-BE49-F238E27FC236}">
              <a16:creationId xmlns:a16="http://schemas.microsoft.com/office/drawing/2014/main" id="{DAF15CD6-50E0-465A-BCC8-87F3577EDB3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5" name="CuadroTexto 190">
          <a:extLst>
            <a:ext uri="{FF2B5EF4-FFF2-40B4-BE49-F238E27FC236}">
              <a16:creationId xmlns:a16="http://schemas.microsoft.com/office/drawing/2014/main" id="{517E45E8-618C-45DA-ADA1-11C015783E3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6" name="CuadroTexto 192">
          <a:extLst>
            <a:ext uri="{FF2B5EF4-FFF2-40B4-BE49-F238E27FC236}">
              <a16:creationId xmlns:a16="http://schemas.microsoft.com/office/drawing/2014/main" id="{6FB78B0C-6276-44F0-AA31-7B0CF02B832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7" name="CuadroTexto 193">
          <a:extLst>
            <a:ext uri="{FF2B5EF4-FFF2-40B4-BE49-F238E27FC236}">
              <a16:creationId xmlns:a16="http://schemas.microsoft.com/office/drawing/2014/main" id="{8D1B483B-FE58-451A-BE2A-A6D5FF851CE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8" name="CuadroTexto 194">
          <a:extLst>
            <a:ext uri="{FF2B5EF4-FFF2-40B4-BE49-F238E27FC236}">
              <a16:creationId xmlns:a16="http://schemas.microsoft.com/office/drawing/2014/main" id="{A6C764F6-2BA2-418A-87D1-3838D2BDC36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49" name="CuadroTexto 196">
          <a:extLst>
            <a:ext uri="{FF2B5EF4-FFF2-40B4-BE49-F238E27FC236}">
              <a16:creationId xmlns:a16="http://schemas.microsoft.com/office/drawing/2014/main" id="{C69BB2F2-3761-4B1A-A551-873DE466403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0" name="CuadroTexto 197">
          <a:extLst>
            <a:ext uri="{FF2B5EF4-FFF2-40B4-BE49-F238E27FC236}">
              <a16:creationId xmlns:a16="http://schemas.microsoft.com/office/drawing/2014/main" id="{3E440539-873A-4861-838B-5C470719C00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1" name="CuadroTexto 198">
          <a:extLst>
            <a:ext uri="{FF2B5EF4-FFF2-40B4-BE49-F238E27FC236}">
              <a16:creationId xmlns:a16="http://schemas.microsoft.com/office/drawing/2014/main" id="{34811379-B1E4-47B3-9073-0214C42C431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2" name="CuadroTexto 199">
          <a:extLst>
            <a:ext uri="{FF2B5EF4-FFF2-40B4-BE49-F238E27FC236}">
              <a16:creationId xmlns:a16="http://schemas.microsoft.com/office/drawing/2014/main" id="{57C394EF-9C21-4165-BBD3-81C46618F65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3" name="CuadroTexto 200">
          <a:extLst>
            <a:ext uri="{FF2B5EF4-FFF2-40B4-BE49-F238E27FC236}">
              <a16:creationId xmlns:a16="http://schemas.microsoft.com/office/drawing/2014/main" id="{6C3F9857-C3A5-4343-AFED-6283FA39CAF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4" name="CuadroTexto 201">
          <a:extLst>
            <a:ext uri="{FF2B5EF4-FFF2-40B4-BE49-F238E27FC236}">
              <a16:creationId xmlns:a16="http://schemas.microsoft.com/office/drawing/2014/main" id="{276DDF5D-C434-4D46-89C8-9E1253CC12C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5" name="CuadroTexto 203">
          <a:extLst>
            <a:ext uri="{FF2B5EF4-FFF2-40B4-BE49-F238E27FC236}">
              <a16:creationId xmlns:a16="http://schemas.microsoft.com/office/drawing/2014/main" id="{D7474F99-864E-460F-86D1-27C87172DF3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6" name="CuadroTexto 204">
          <a:extLst>
            <a:ext uri="{FF2B5EF4-FFF2-40B4-BE49-F238E27FC236}">
              <a16:creationId xmlns:a16="http://schemas.microsoft.com/office/drawing/2014/main" id="{FF9508EA-A0B7-45BD-97DC-4EB18754F78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7" name="CuadroTexto 205">
          <a:extLst>
            <a:ext uri="{FF2B5EF4-FFF2-40B4-BE49-F238E27FC236}">
              <a16:creationId xmlns:a16="http://schemas.microsoft.com/office/drawing/2014/main" id="{BAB0FED9-6B0C-4899-9723-1A6489C4664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8" name="CuadroTexto 206">
          <a:extLst>
            <a:ext uri="{FF2B5EF4-FFF2-40B4-BE49-F238E27FC236}">
              <a16:creationId xmlns:a16="http://schemas.microsoft.com/office/drawing/2014/main" id="{DE4C6F9B-4A73-4309-ABA4-AC182F04136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59" name="CuadroTexto 207">
          <a:extLst>
            <a:ext uri="{FF2B5EF4-FFF2-40B4-BE49-F238E27FC236}">
              <a16:creationId xmlns:a16="http://schemas.microsoft.com/office/drawing/2014/main" id="{3ECAE3F5-8FB8-431F-A42C-2E46B01A7DA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60" name="CuadroTexto 208">
          <a:extLst>
            <a:ext uri="{FF2B5EF4-FFF2-40B4-BE49-F238E27FC236}">
              <a16:creationId xmlns:a16="http://schemas.microsoft.com/office/drawing/2014/main" id="{CA657CD7-F191-422F-B96F-B2E3FE51578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61" name="CuadroTexto 210">
          <a:extLst>
            <a:ext uri="{FF2B5EF4-FFF2-40B4-BE49-F238E27FC236}">
              <a16:creationId xmlns:a16="http://schemas.microsoft.com/office/drawing/2014/main" id="{744BE7D7-FD6B-4F1C-A423-FFD4D35BFED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62" name="CuadroTexto 211">
          <a:extLst>
            <a:ext uri="{FF2B5EF4-FFF2-40B4-BE49-F238E27FC236}">
              <a16:creationId xmlns:a16="http://schemas.microsoft.com/office/drawing/2014/main" id="{9A994667-F9B3-454C-85A4-76F0291EC61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63" name="CuadroTexto 212">
          <a:extLst>
            <a:ext uri="{FF2B5EF4-FFF2-40B4-BE49-F238E27FC236}">
              <a16:creationId xmlns:a16="http://schemas.microsoft.com/office/drawing/2014/main" id="{1B89DA9B-50C1-4B5E-8FE0-BAA06400995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664" name="CuadroTexto 213">
          <a:extLst>
            <a:ext uri="{FF2B5EF4-FFF2-40B4-BE49-F238E27FC236}">
              <a16:creationId xmlns:a16="http://schemas.microsoft.com/office/drawing/2014/main" id="{211C6D0B-2FF9-42C3-A2E3-3C8CFDB6E18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665" name="CuadroTexto 214">
          <a:extLst>
            <a:ext uri="{FF2B5EF4-FFF2-40B4-BE49-F238E27FC236}">
              <a16:creationId xmlns:a16="http://schemas.microsoft.com/office/drawing/2014/main" id="{82255ABB-6C25-41C1-AAB2-E874E3853A65}"/>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666" name="CuadroTexto 215">
          <a:extLst>
            <a:ext uri="{FF2B5EF4-FFF2-40B4-BE49-F238E27FC236}">
              <a16:creationId xmlns:a16="http://schemas.microsoft.com/office/drawing/2014/main" id="{9C74AD03-3CF5-4126-A77B-E9F4E86451FB}"/>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667" name="CuadroTexto 44">
          <a:extLst>
            <a:ext uri="{FF2B5EF4-FFF2-40B4-BE49-F238E27FC236}">
              <a16:creationId xmlns:a16="http://schemas.microsoft.com/office/drawing/2014/main" id="{871D5E69-528B-471D-9C51-BDD3E80B40F4}"/>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668" name="CuadroTexto 53">
          <a:extLst>
            <a:ext uri="{FF2B5EF4-FFF2-40B4-BE49-F238E27FC236}">
              <a16:creationId xmlns:a16="http://schemas.microsoft.com/office/drawing/2014/main" id="{65460EEB-CCF6-478E-93D5-71BF085F9112}"/>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669" name="CuadroTexto 60">
          <a:extLst>
            <a:ext uri="{FF2B5EF4-FFF2-40B4-BE49-F238E27FC236}">
              <a16:creationId xmlns:a16="http://schemas.microsoft.com/office/drawing/2014/main" id="{5A1669AA-8C4D-4A10-84C6-1133D7BF2E90}"/>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670" name="CuadroTexto 64">
          <a:extLst>
            <a:ext uri="{FF2B5EF4-FFF2-40B4-BE49-F238E27FC236}">
              <a16:creationId xmlns:a16="http://schemas.microsoft.com/office/drawing/2014/main" id="{1676FC29-8976-4E65-A4BF-58E4AA2DFD11}"/>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671" name="CuadroTexto 71">
          <a:extLst>
            <a:ext uri="{FF2B5EF4-FFF2-40B4-BE49-F238E27FC236}">
              <a16:creationId xmlns:a16="http://schemas.microsoft.com/office/drawing/2014/main" id="{D5AD24F7-60C3-4B99-AA34-0FDF83C321B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672" name="CuadroTexto 78">
          <a:extLst>
            <a:ext uri="{FF2B5EF4-FFF2-40B4-BE49-F238E27FC236}">
              <a16:creationId xmlns:a16="http://schemas.microsoft.com/office/drawing/2014/main" id="{49A1E06C-B98E-4479-ADA3-9E2DAED3F6B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73" name="CuadroTexto 176">
          <a:extLst>
            <a:ext uri="{FF2B5EF4-FFF2-40B4-BE49-F238E27FC236}">
              <a16:creationId xmlns:a16="http://schemas.microsoft.com/office/drawing/2014/main" id="{49C75E0C-5847-42FE-8EEF-1B3B071EA11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74" name="CuadroTexto 177">
          <a:extLst>
            <a:ext uri="{FF2B5EF4-FFF2-40B4-BE49-F238E27FC236}">
              <a16:creationId xmlns:a16="http://schemas.microsoft.com/office/drawing/2014/main" id="{8A907F07-5EDE-4B57-BC5F-EAB1EC137FF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75" name="CuadroTexto 178">
          <a:extLst>
            <a:ext uri="{FF2B5EF4-FFF2-40B4-BE49-F238E27FC236}">
              <a16:creationId xmlns:a16="http://schemas.microsoft.com/office/drawing/2014/main" id="{6D0FB217-0725-4DB8-A711-BABE81CF118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76" name="CuadroTexto 181">
          <a:extLst>
            <a:ext uri="{FF2B5EF4-FFF2-40B4-BE49-F238E27FC236}">
              <a16:creationId xmlns:a16="http://schemas.microsoft.com/office/drawing/2014/main" id="{74EC98F1-F336-46E9-B74A-7D6DA067B86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77" name="CuadroTexto 182">
          <a:extLst>
            <a:ext uri="{FF2B5EF4-FFF2-40B4-BE49-F238E27FC236}">
              <a16:creationId xmlns:a16="http://schemas.microsoft.com/office/drawing/2014/main" id="{26D2D21B-E913-410E-AC55-0C7B9843977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78" name="CuadroTexto 183">
          <a:extLst>
            <a:ext uri="{FF2B5EF4-FFF2-40B4-BE49-F238E27FC236}">
              <a16:creationId xmlns:a16="http://schemas.microsoft.com/office/drawing/2014/main" id="{2C71A429-4458-440A-A144-385B5CFCC1B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79" name="CuadroTexto 185">
          <a:extLst>
            <a:ext uri="{FF2B5EF4-FFF2-40B4-BE49-F238E27FC236}">
              <a16:creationId xmlns:a16="http://schemas.microsoft.com/office/drawing/2014/main" id="{7070B753-E8E9-4176-A55D-405FD44BF6E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0" name="CuadroTexto 186">
          <a:extLst>
            <a:ext uri="{FF2B5EF4-FFF2-40B4-BE49-F238E27FC236}">
              <a16:creationId xmlns:a16="http://schemas.microsoft.com/office/drawing/2014/main" id="{2E535C84-FC37-495E-ADD2-FEF26CEADC6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1" name="CuadroTexto 187">
          <a:extLst>
            <a:ext uri="{FF2B5EF4-FFF2-40B4-BE49-F238E27FC236}">
              <a16:creationId xmlns:a16="http://schemas.microsoft.com/office/drawing/2014/main" id="{49E9B366-6260-4334-AF3A-24F70C2660A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2" name="CuadroTexto 188">
          <a:extLst>
            <a:ext uri="{FF2B5EF4-FFF2-40B4-BE49-F238E27FC236}">
              <a16:creationId xmlns:a16="http://schemas.microsoft.com/office/drawing/2014/main" id="{D9CFDBBA-9C99-422E-BA06-ACECFDA4E7A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3" name="CuadroTexto 189">
          <a:extLst>
            <a:ext uri="{FF2B5EF4-FFF2-40B4-BE49-F238E27FC236}">
              <a16:creationId xmlns:a16="http://schemas.microsoft.com/office/drawing/2014/main" id="{720F2B13-4019-4F9F-9DDE-E7DEDCE18F9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4" name="CuadroTexto 190">
          <a:extLst>
            <a:ext uri="{FF2B5EF4-FFF2-40B4-BE49-F238E27FC236}">
              <a16:creationId xmlns:a16="http://schemas.microsoft.com/office/drawing/2014/main" id="{1F07BF25-88E3-4F08-ACC1-A351B576F9A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5" name="CuadroTexto 192">
          <a:extLst>
            <a:ext uri="{FF2B5EF4-FFF2-40B4-BE49-F238E27FC236}">
              <a16:creationId xmlns:a16="http://schemas.microsoft.com/office/drawing/2014/main" id="{E1C605CD-5F16-4069-9BD5-4F00D2CE7BE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6" name="CuadroTexto 193">
          <a:extLst>
            <a:ext uri="{FF2B5EF4-FFF2-40B4-BE49-F238E27FC236}">
              <a16:creationId xmlns:a16="http://schemas.microsoft.com/office/drawing/2014/main" id="{89560B41-E585-4176-B0FC-731BBA8EB1D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7" name="CuadroTexto 194">
          <a:extLst>
            <a:ext uri="{FF2B5EF4-FFF2-40B4-BE49-F238E27FC236}">
              <a16:creationId xmlns:a16="http://schemas.microsoft.com/office/drawing/2014/main" id="{308BD9B6-46CC-45A7-9AE0-19493A5A743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8" name="CuadroTexto 196">
          <a:extLst>
            <a:ext uri="{FF2B5EF4-FFF2-40B4-BE49-F238E27FC236}">
              <a16:creationId xmlns:a16="http://schemas.microsoft.com/office/drawing/2014/main" id="{BCB14DAA-117C-4F73-8E0C-11FD91645D7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89" name="CuadroTexto 197">
          <a:extLst>
            <a:ext uri="{FF2B5EF4-FFF2-40B4-BE49-F238E27FC236}">
              <a16:creationId xmlns:a16="http://schemas.microsoft.com/office/drawing/2014/main" id="{8C0F1BD2-4103-43B6-BB09-8E100170F82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0" name="CuadroTexto 198">
          <a:extLst>
            <a:ext uri="{FF2B5EF4-FFF2-40B4-BE49-F238E27FC236}">
              <a16:creationId xmlns:a16="http://schemas.microsoft.com/office/drawing/2014/main" id="{1EE13269-8D61-4604-91C3-14A26A8BAB1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1" name="CuadroTexto 199">
          <a:extLst>
            <a:ext uri="{FF2B5EF4-FFF2-40B4-BE49-F238E27FC236}">
              <a16:creationId xmlns:a16="http://schemas.microsoft.com/office/drawing/2014/main" id="{48B781A8-67D8-46AC-9BA6-68855FE42D1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2" name="CuadroTexto 200">
          <a:extLst>
            <a:ext uri="{FF2B5EF4-FFF2-40B4-BE49-F238E27FC236}">
              <a16:creationId xmlns:a16="http://schemas.microsoft.com/office/drawing/2014/main" id="{2FA3CE24-322B-4913-B043-CF71C9B9570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3" name="CuadroTexto 201">
          <a:extLst>
            <a:ext uri="{FF2B5EF4-FFF2-40B4-BE49-F238E27FC236}">
              <a16:creationId xmlns:a16="http://schemas.microsoft.com/office/drawing/2014/main" id="{377660B2-34F1-48E6-9495-CABF9A3087D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4" name="CuadroTexto 203">
          <a:extLst>
            <a:ext uri="{FF2B5EF4-FFF2-40B4-BE49-F238E27FC236}">
              <a16:creationId xmlns:a16="http://schemas.microsoft.com/office/drawing/2014/main" id="{FB46E2F9-E380-4349-9F95-88B5FCB2896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5" name="CuadroTexto 204">
          <a:extLst>
            <a:ext uri="{FF2B5EF4-FFF2-40B4-BE49-F238E27FC236}">
              <a16:creationId xmlns:a16="http://schemas.microsoft.com/office/drawing/2014/main" id="{3C458B94-6C8C-4811-9F07-4D901F9728A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6" name="CuadroTexto 205">
          <a:extLst>
            <a:ext uri="{FF2B5EF4-FFF2-40B4-BE49-F238E27FC236}">
              <a16:creationId xmlns:a16="http://schemas.microsoft.com/office/drawing/2014/main" id="{71D3B00E-A8F4-445E-87CD-B097714317F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7" name="CuadroTexto 206">
          <a:extLst>
            <a:ext uri="{FF2B5EF4-FFF2-40B4-BE49-F238E27FC236}">
              <a16:creationId xmlns:a16="http://schemas.microsoft.com/office/drawing/2014/main" id="{10B23E57-4192-4E55-8679-F181B6098D5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8" name="CuadroTexto 207">
          <a:extLst>
            <a:ext uri="{FF2B5EF4-FFF2-40B4-BE49-F238E27FC236}">
              <a16:creationId xmlns:a16="http://schemas.microsoft.com/office/drawing/2014/main" id="{1A5BFD03-007D-4F67-858E-50B0B4FAC11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699" name="CuadroTexto 208">
          <a:extLst>
            <a:ext uri="{FF2B5EF4-FFF2-40B4-BE49-F238E27FC236}">
              <a16:creationId xmlns:a16="http://schemas.microsoft.com/office/drawing/2014/main" id="{65F3EF5F-3D80-4DFC-B2FF-309667871CB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00" name="CuadroTexto 210">
          <a:extLst>
            <a:ext uri="{FF2B5EF4-FFF2-40B4-BE49-F238E27FC236}">
              <a16:creationId xmlns:a16="http://schemas.microsoft.com/office/drawing/2014/main" id="{8EE1EBAE-6341-4197-B882-A90699DE8D3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01" name="CuadroTexto 211">
          <a:extLst>
            <a:ext uri="{FF2B5EF4-FFF2-40B4-BE49-F238E27FC236}">
              <a16:creationId xmlns:a16="http://schemas.microsoft.com/office/drawing/2014/main" id="{D530B224-92CA-448B-956D-DA6BE76A330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02" name="CuadroTexto 212">
          <a:extLst>
            <a:ext uri="{FF2B5EF4-FFF2-40B4-BE49-F238E27FC236}">
              <a16:creationId xmlns:a16="http://schemas.microsoft.com/office/drawing/2014/main" id="{7D974636-0F1B-477D-9678-CB6CD33BD50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03" name="CuadroTexto 213">
          <a:extLst>
            <a:ext uri="{FF2B5EF4-FFF2-40B4-BE49-F238E27FC236}">
              <a16:creationId xmlns:a16="http://schemas.microsoft.com/office/drawing/2014/main" id="{C5EABA24-2948-4D3C-A6ED-AF7B237392DF}"/>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04" name="CuadroTexto 214">
          <a:extLst>
            <a:ext uri="{FF2B5EF4-FFF2-40B4-BE49-F238E27FC236}">
              <a16:creationId xmlns:a16="http://schemas.microsoft.com/office/drawing/2014/main" id="{D23B20B6-49BF-4362-9891-34B3CF7A94D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05" name="CuadroTexto 215">
          <a:extLst>
            <a:ext uri="{FF2B5EF4-FFF2-40B4-BE49-F238E27FC236}">
              <a16:creationId xmlns:a16="http://schemas.microsoft.com/office/drawing/2014/main" id="{B78F0FB7-D911-4F6A-8CCF-5515B67AEB2F}"/>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06" name="CuadroTexto 44">
          <a:extLst>
            <a:ext uri="{FF2B5EF4-FFF2-40B4-BE49-F238E27FC236}">
              <a16:creationId xmlns:a16="http://schemas.microsoft.com/office/drawing/2014/main" id="{5ACC95CD-6B18-48B4-B7AF-67FE23A94292}"/>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07" name="CuadroTexto 53">
          <a:extLst>
            <a:ext uri="{FF2B5EF4-FFF2-40B4-BE49-F238E27FC236}">
              <a16:creationId xmlns:a16="http://schemas.microsoft.com/office/drawing/2014/main" id="{9F6CF7E4-6677-4885-9003-A7E19CBB8EE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08" name="CuadroTexto 60">
          <a:extLst>
            <a:ext uri="{FF2B5EF4-FFF2-40B4-BE49-F238E27FC236}">
              <a16:creationId xmlns:a16="http://schemas.microsoft.com/office/drawing/2014/main" id="{5D452CDA-5E31-41C9-983B-F0C0E441455F}"/>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09" name="CuadroTexto 64">
          <a:extLst>
            <a:ext uri="{FF2B5EF4-FFF2-40B4-BE49-F238E27FC236}">
              <a16:creationId xmlns:a16="http://schemas.microsoft.com/office/drawing/2014/main" id="{B9145E29-D33E-4F0F-8D5E-FB4ECC7CE6FE}"/>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10" name="CuadroTexto 71">
          <a:extLst>
            <a:ext uri="{FF2B5EF4-FFF2-40B4-BE49-F238E27FC236}">
              <a16:creationId xmlns:a16="http://schemas.microsoft.com/office/drawing/2014/main" id="{CAA17722-1625-4346-969F-047521115BF9}"/>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11" name="CuadroTexto 78">
          <a:extLst>
            <a:ext uri="{FF2B5EF4-FFF2-40B4-BE49-F238E27FC236}">
              <a16:creationId xmlns:a16="http://schemas.microsoft.com/office/drawing/2014/main" id="{E0A21AF5-4ADF-4E0E-B449-5AB98A633E21}"/>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12" name="CuadroTexto 176">
          <a:extLst>
            <a:ext uri="{FF2B5EF4-FFF2-40B4-BE49-F238E27FC236}">
              <a16:creationId xmlns:a16="http://schemas.microsoft.com/office/drawing/2014/main" id="{7298E118-E9FC-4145-AAE4-182A52D4A22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13" name="CuadroTexto 177">
          <a:extLst>
            <a:ext uri="{FF2B5EF4-FFF2-40B4-BE49-F238E27FC236}">
              <a16:creationId xmlns:a16="http://schemas.microsoft.com/office/drawing/2014/main" id="{2629668F-66BB-455D-8C4D-A2D1AC8F891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14" name="CuadroTexto 178">
          <a:extLst>
            <a:ext uri="{FF2B5EF4-FFF2-40B4-BE49-F238E27FC236}">
              <a16:creationId xmlns:a16="http://schemas.microsoft.com/office/drawing/2014/main" id="{7184D1F8-A124-4760-920D-D2AF386F02F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15" name="CuadroTexto 181">
          <a:extLst>
            <a:ext uri="{FF2B5EF4-FFF2-40B4-BE49-F238E27FC236}">
              <a16:creationId xmlns:a16="http://schemas.microsoft.com/office/drawing/2014/main" id="{C0EDA170-6299-4C05-A50E-450C9009A29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16" name="CuadroTexto 182">
          <a:extLst>
            <a:ext uri="{FF2B5EF4-FFF2-40B4-BE49-F238E27FC236}">
              <a16:creationId xmlns:a16="http://schemas.microsoft.com/office/drawing/2014/main" id="{B613F187-09E3-4B50-A52F-9D3F4816519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17" name="CuadroTexto 183">
          <a:extLst>
            <a:ext uri="{FF2B5EF4-FFF2-40B4-BE49-F238E27FC236}">
              <a16:creationId xmlns:a16="http://schemas.microsoft.com/office/drawing/2014/main" id="{CB05C99F-5FF0-4A66-9972-58A6A8FD4FB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18" name="CuadroTexto 185">
          <a:extLst>
            <a:ext uri="{FF2B5EF4-FFF2-40B4-BE49-F238E27FC236}">
              <a16:creationId xmlns:a16="http://schemas.microsoft.com/office/drawing/2014/main" id="{3D96FC46-C871-4A37-96B5-ADE267E0A44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19" name="CuadroTexto 186">
          <a:extLst>
            <a:ext uri="{FF2B5EF4-FFF2-40B4-BE49-F238E27FC236}">
              <a16:creationId xmlns:a16="http://schemas.microsoft.com/office/drawing/2014/main" id="{54FA5D6A-6D52-4858-B584-2481127ABB1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0" name="CuadroTexto 187">
          <a:extLst>
            <a:ext uri="{FF2B5EF4-FFF2-40B4-BE49-F238E27FC236}">
              <a16:creationId xmlns:a16="http://schemas.microsoft.com/office/drawing/2014/main" id="{5B85B8D8-5CAF-4938-A1A8-F38831D4D74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1" name="CuadroTexto 188">
          <a:extLst>
            <a:ext uri="{FF2B5EF4-FFF2-40B4-BE49-F238E27FC236}">
              <a16:creationId xmlns:a16="http://schemas.microsoft.com/office/drawing/2014/main" id="{FB32BB4D-53AB-4BD7-BE1A-33EC558C3B9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2" name="CuadroTexto 189">
          <a:extLst>
            <a:ext uri="{FF2B5EF4-FFF2-40B4-BE49-F238E27FC236}">
              <a16:creationId xmlns:a16="http://schemas.microsoft.com/office/drawing/2014/main" id="{2B9A4984-BD85-4A01-8376-C2569D225B7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3" name="CuadroTexto 190">
          <a:extLst>
            <a:ext uri="{FF2B5EF4-FFF2-40B4-BE49-F238E27FC236}">
              <a16:creationId xmlns:a16="http://schemas.microsoft.com/office/drawing/2014/main" id="{3CE43976-FAD3-422C-B53B-F1662C1C010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4" name="CuadroTexto 192">
          <a:extLst>
            <a:ext uri="{FF2B5EF4-FFF2-40B4-BE49-F238E27FC236}">
              <a16:creationId xmlns:a16="http://schemas.microsoft.com/office/drawing/2014/main" id="{878E8350-A940-4297-AB68-F3FF10622AB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5" name="CuadroTexto 193">
          <a:extLst>
            <a:ext uri="{FF2B5EF4-FFF2-40B4-BE49-F238E27FC236}">
              <a16:creationId xmlns:a16="http://schemas.microsoft.com/office/drawing/2014/main" id="{80F9C003-50B7-4C13-A67E-37A3EDFABAB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6" name="CuadroTexto 194">
          <a:extLst>
            <a:ext uri="{FF2B5EF4-FFF2-40B4-BE49-F238E27FC236}">
              <a16:creationId xmlns:a16="http://schemas.microsoft.com/office/drawing/2014/main" id="{6F4068C7-EE27-46D6-A0A0-429637F7957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7" name="CuadroTexto 196">
          <a:extLst>
            <a:ext uri="{FF2B5EF4-FFF2-40B4-BE49-F238E27FC236}">
              <a16:creationId xmlns:a16="http://schemas.microsoft.com/office/drawing/2014/main" id="{1B073FEA-9113-4452-A6F5-91D56C31B46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8" name="CuadroTexto 197">
          <a:extLst>
            <a:ext uri="{FF2B5EF4-FFF2-40B4-BE49-F238E27FC236}">
              <a16:creationId xmlns:a16="http://schemas.microsoft.com/office/drawing/2014/main" id="{3BFD405E-C49F-425B-AB7B-3341BD93E7A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29" name="CuadroTexto 198">
          <a:extLst>
            <a:ext uri="{FF2B5EF4-FFF2-40B4-BE49-F238E27FC236}">
              <a16:creationId xmlns:a16="http://schemas.microsoft.com/office/drawing/2014/main" id="{B24D2E54-2582-40EE-8558-21933F75109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0" name="CuadroTexto 199">
          <a:extLst>
            <a:ext uri="{FF2B5EF4-FFF2-40B4-BE49-F238E27FC236}">
              <a16:creationId xmlns:a16="http://schemas.microsoft.com/office/drawing/2014/main" id="{B3331E3A-FA7B-4ECE-BE86-ECB57ED7273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1" name="CuadroTexto 200">
          <a:extLst>
            <a:ext uri="{FF2B5EF4-FFF2-40B4-BE49-F238E27FC236}">
              <a16:creationId xmlns:a16="http://schemas.microsoft.com/office/drawing/2014/main" id="{93AB749C-4649-4A9F-972E-712752503A2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2" name="CuadroTexto 201">
          <a:extLst>
            <a:ext uri="{FF2B5EF4-FFF2-40B4-BE49-F238E27FC236}">
              <a16:creationId xmlns:a16="http://schemas.microsoft.com/office/drawing/2014/main" id="{5BB20F03-41CE-4AEB-A48E-4AB4320A07D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3" name="CuadroTexto 203">
          <a:extLst>
            <a:ext uri="{FF2B5EF4-FFF2-40B4-BE49-F238E27FC236}">
              <a16:creationId xmlns:a16="http://schemas.microsoft.com/office/drawing/2014/main" id="{BD17119D-A3E8-41F0-BB9C-873D3ECBDC2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4" name="CuadroTexto 204">
          <a:extLst>
            <a:ext uri="{FF2B5EF4-FFF2-40B4-BE49-F238E27FC236}">
              <a16:creationId xmlns:a16="http://schemas.microsoft.com/office/drawing/2014/main" id="{E5DE1930-5B1E-4F03-8BC5-83123EE77B6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5" name="CuadroTexto 205">
          <a:extLst>
            <a:ext uri="{FF2B5EF4-FFF2-40B4-BE49-F238E27FC236}">
              <a16:creationId xmlns:a16="http://schemas.microsoft.com/office/drawing/2014/main" id="{5C4A3C14-3ADC-4990-9652-C02C80DE867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6" name="CuadroTexto 206">
          <a:extLst>
            <a:ext uri="{FF2B5EF4-FFF2-40B4-BE49-F238E27FC236}">
              <a16:creationId xmlns:a16="http://schemas.microsoft.com/office/drawing/2014/main" id="{5A235A85-1C79-4FC8-BF1C-4B9F1AA0DB1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7" name="CuadroTexto 207">
          <a:extLst>
            <a:ext uri="{FF2B5EF4-FFF2-40B4-BE49-F238E27FC236}">
              <a16:creationId xmlns:a16="http://schemas.microsoft.com/office/drawing/2014/main" id="{2DFAE325-7EBE-47CA-AE2C-45EB7BF99D1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8" name="CuadroTexto 208">
          <a:extLst>
            <a:ext uri="{FF2B5EF4-FFF2-40B4-BE49-F238E27FC236}">
              <a16:creationId xmlns:a16="http://schemas.microsoft.com/office/drawing/2014/main" id="{E012FFBE-E6BB-493E-A730-69BC298847A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39" name="CuadroTexto 210">
          <a:extLst>
            <a:ext uri="{FF2B5EF4-FFF2-40B4-BE49-F238E27FC236}">
              <a16:creationId xmlns:a16="http://schemas.microsoft.com/office/drawing/2014/main" id="{368BCCAE-68D0-4AC9-991D-A0919E5C0D3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40" name="CuadroTexto 211">
          <a:extLst>
            <a:ext uri="{FF2B5EF4-FFF2-40B4-BE49-F238E27FC236}">
              <a16:creationId xmlns:a16="http://schemas.microsoft.com/office/drawing/2014/main" id="{779B3436-EE42-48C8-BCDF-019CBA2C8FC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41" name="CuadroTexto 212">
          <a:extLst>
            <a:ext uri="{FF2B5EF4-FFF2-40B4-BE49-F238E27FC236}">
              <a16:creationId xmlns:a16="http://schemas.microsoft.com/office/drawing/2014/main" id="{2DF518FE-014D-4EBF-9DD2-FE1688C35B5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42" name="CuadroTexto 213">
          <a:extLst>
            <a:ext uri="{FF2B5EF4-FFF2-40B4-BE49-F238E27FC236}">
              <a16:creationId xmlns:a16="http://schemas.microsoft.com/office/drawing/2014/main" id="{C41D1FA9-F65A-4763-8D63-96419A64F707}"/>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43" name="CuadroTexto 214">
          <a:extLst>
            <a:ext uri="{FF2B5EF4-FFF2-40B4-BE49-F238E27FC236}">
              <a16:creationId xmlns:a16="http://schemas.microsoft.com/office/drawing/2014/main" id="{333D396D-D5E9-4622-B792-01D6A731B6AF}"/>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44" name="CuadroTexto 215">
          <a:extLst>
            <a:ext uri="{FF2B5EF4-FFF2-40B4-BE49-F238E27FC236}">
              <a16:creationId xmlns:a16="http://schemas.microsoft.com/office/drawing/2014/main" id="{398EA2DA-D8A4-44D9-923F-0C8CF45C898D}"/>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45" name="CuadroTexto 44">
          <a:extLst>
            <a:ext uri="{FF2B5EF4-FFF2-40B4-BE49-F238E27FC236}">
              <a16:creationId xmlns:a16="http://schemas.microsoft.com/office/drawing/2014/main" id="{A1A5ACAA-AA68-41BB-A41C-1D5A83FF53E4}"/>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46" name="CuadroTexto 53">
          <a:extLst>
            <a:ext uri="{FF2B5EF4-FFF2-40B4-BE49-F238E27FC236}">
              <a16:creationId xmlns:a16="http://schemas.microsoft.com/office/drawing/2014/main" id="{ADAE1A91-ACFF-4BCF-863F-7D3FD735C351}"/>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47" name="CuadroTexto 60">
          <a:extLst>
            <a:ext uri="{FF2B5EF4-FFF2-40B4-BE49-F238E27FC236}">
              <a16:creationId xmlns:a16="http://schemas.microsoft.com/office/drawing/2014/main" id="{999B44E0-5508-4736-9044-1360ED44C9B2}"/>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48" name="CuadroTexto 64">
          <a:extLst>
            <a:ext uri="{FF2B5EF4-FFF2-40B4-BE49-F238E27FC236}">
              <a16:creationId xmlns:a16="http://schemas.microsoft.com/office/drawing/2014/main" id="{24EFCCF4-5A88-49D4-82BA-5B9A17CCD318}"/>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49" name="CuadroTexto 71">
          <a:extLst>
            <a:ext uri="{FF2B5EF4-FFF2-40B4-BE49-F238E27FC236}">
              <a16:creationId xmlns:a16="http://schemas.microsoft.com/office/drawing/2014/main" id="{0B4127ED-2022-47FA-93EC-8EBF31E22916}"/>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50" name="CuadroTexto 78">
          <a:extLst>
            <a:ext uri="{FF2B5EF4-FFF2-40B4-BE49-F238E27FC236}">
              <a16:creationId xmlns:a16="http://schemas.microsoft.com/office/drawing/2014/main" id="{F751E772-C94E-4620-9A16-8C71C485E0BE}"/>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1" name="CuadroTexto 176">
          <a:extLst>
            <a:ext uri="{FF2B5EF4-FFF2-40B4-BE49-F238E27FC236}">
              <a16:creationId xmlns:a16="http://schemas.microsoft.com/office/drawing/2014/main" id="{E8CDA7A1-9049-41A0-859A-CD6399E103C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2" name="CuadroTexto 177">
          <a:extLst>
            <a:ext uri="{FF2B5EF4-FFF2-40B4-BE49-F238E27FC236}">
              <a16:creationId xmlns:a16="http://schemas.microsoft.com/office/drawing/2014/main" id="{8CD646F6-581A-4176-92C7-B5B0B6409F5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3" name="CuadroTexto 178">
          <a:extLst>
            <a:ext uri="{FF2B5EF4-FFF2-40B4-BE49-F238E27FC236}">
              <a16:creationId xmlns:a16="http://schemas.microsoft.com/office/drawing/2014/main" id="{3BE90C35-BDB0-4D29-A4FF-6185CDBEDDA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4" name="CuadroTexto 181">
          <a:extLst>
            <a:ext uri="{FF2B5EF4-FFF2-40B4-BE49-F238E27FC236}">
              <a16:creationId xmlns:a16="http://schemas.microsoft.com/office/drawing/2014/main" id="{F3BF8A4F-BB6D-4CAA-994A-9F301D0727F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5" name="CuadroTexto 182">
          <a:extLst>
            <a:ext uri="{FF2B5EF4-FFF2-40B4-BE49-F238E27FC236}">
              <a16:creationId xmlns:a16="http://schemas.microsoft.com/office/drawing/2014/main" id="{13FFFBF8-79F7-4B59-ACCC-6AFDDC76ADA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6" name="CuadroTexto 183">
          <a:extLst>
            <a:ext uri="{FF2B5EF4-FFF2-40B4-BE49-F238E27FC236}">
              <a16:creationId xmlns:a16="http://schemas.microsoft.com/office/drawing/2014/main" id="{3CC0AD1B-1025-4B95-BA9F-33BC3294A72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7" name="CuadroTexto 185">
          <a:extLst>
            <a:ext uri="{FF2B5EF4-FFF2-40B4-BE49-F238E27FC236}">
              <a16:creationId xmlns:a16="http://schemas.microsoft.com/office/drawing/2014/main" id="{8602E95F-90D6-44DD-BE66-1E3AC09718A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8" name="CuadroTexto 186">
          <a:extLst>
            <a:ext uri="{FF2B5EF4-FFF2-40B4-BE49-F238E27FC236}">
              <a16:creationId xmlns:a16="http://schemas.microsoft.com/office/drawing/2014/main" id="{173CECEB-E750-4F38-9935-AB23450887E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59" name="CuadroTexto 187">
          <a:extLst>
            <a:ext uri="{FF2B5EF4-FFF2-40B4-BE49-F238E27FC236}">
              <a16:creationId xmlns:a16="http://schemas.microsoft.com/office/drawing/2014/main" id="{E1911B8B-E7CB-4540-8EEA-B81856E4521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0" name="CuadroTexto 188">
          <a:extLst>
            <a:ext uri="{FF2B5EF4-FFF2-40B4-BE49-F238E27FC236}">
              <a16:creationId xmlns:a16="http://schemas.microsoft.com/office/drawing/2014/main" id="{9A04D5BC-2217-4D87-BDCD-C70793ABDDC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1" name="CuadroTexto 189">
          <a:extLst>
            <a:ext uri="{FF2B5EF4-FFF2-40B4-BE49-F238E27FC236}">
              <a16:creationId xmlns:a16="http://schemas.microsoft.com/office/drawing/2014/main" id="{9EA5C582-0008-44A9-BDEB-CE4A652D931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2" name="CuadroTexto 190">
          <a:extLst>
            <a:ext uri="{FF2B5EF4-FFF2-40B4-BE49-F238E27FC236}">
              <a16:creationId xmlns:a16="http://schemas.microsoft.com/office/drawing/2014/main" id="{4B4D86CC-903B-421C-B55D-084FECF0972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3" name="CuadroTexto 192">
          <a:extLst>
            <a:ext uri="{FF2B5EF4-FFF2-40B4-BE49-F238E27FC236}">
              <a16:creationId xmlns:a16="http://schemas.microsoft.com/office/drawing/2014/main" id="{A4FD199E-C1DB-41BA-A8CF-6DDFB5AC36E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4" name="CuadroTexto 193">
          <a:extLst>
            <a:ext uri="{FF2B5EF4-FFF2-40B4-BE49-F238E27FC236}">
              <a16:creationId xmlns:a16="http://schemas.microsoft.com/office/drawing/2014/main" id="{A793DCE1-6796-4BEF-B13D-79F28AB9243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5" name="CuadroTexto 194">
          <a:extLst>
            <a:ext uri="{FF2B5EF4-FFF2-40B4-BE49-F238E27FC236}">
              <a16:creationId xmlns:a16="http://schemas.microsoft.com/office/drawing/2014/main" id="{07AF415D-5A9D-4814-BA7D-1646D94B8EC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6" name="CuadroTexto 196">
          <a:extLst>
            <a:ext uri="{FF2B5EF4-FFF2-40B4-BE49-F238E27FC236}">
              <a16:creationId xmlns:a16="http://schemas.microsoft.com/office/drawing/2014/main" id="{2492B399-6CEB-4559-BC48-656E7DC710B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7" name="CuadroTexto 197">
          <a:extLst>
            <a:ext uri="{FF2B5EF4-FFF2-40B4-BE49-F238E27FC236}">
              <a16:creationId xmlns:a16="http://schemas.microsoft.com/office/drawing/2014/main" id="{29685BF2-F588-4B38-833D-6F6C5ADF588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8" name="CuadroTexto 198">
          <a:extLst>
            <a:ext uri="{FF2B5EF4-FFF2-40B4-BE49-F238E27FC236}">
              <a16:creationId xmlns:a16="http://schemas.microsoft.com/office/drawing/2014/main" id="{F07EF11B-9936-4134-B935-DC97E0CE2BA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69" name="CuadroTexto 199">
          <a:extLst>
            <a:ext uri="{FF2B5EF4-FFF2-40B4-BE49-F238E27FC236}">
              <a16:creationId xmlns:a16="http://schemas.microsoft.com/office/drawing/2014/main" id="{207953C9-1E0A-4D86-962A-2A5797946BD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0" name="CuadroTexto 200">
          <a:extLst>
            <a:ext uri="{FF2B5EF4-FFF2-40B4-BE49-F238E27FC236}">
              <a16:creationId xmlns:a16="http://schemas.microsoft.com/office/drawing/2014/main" id="{4C32FD3E-2F17-46E3-8C41-1054E297848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1" name="CuadroTexto 201">
          <a:extLst>
            <a:ext uri="{FF2B5EF4-FFF2-40B4-BE49-F238E27FC236}">
              <a16:creationId xmlns:a16="http://schemas.microsoft.com/office/drawing/2014/main" id="{0440E851-1710-4628-8739-FAFA3B562A5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2" name="CuadroTexto 203">
          <a:extLst>
            <a:ext uri="{FF2B5EF4-FFF2-40B4-BE49-F238E27FC236}">
              <a16:creationId xmlns:a16="http://schemas.microsoft.com/office/drawing/2014/main" id="{6F542976-B882-45EE-889D-D8F72F3F021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3" name="CuadroTexto 204">
          <a:extLst>
            <a:ext uri="{FF2B5EF4-FFF2-40B4-BE49-F238E27FC236}">
              <a16:creationId xmlns:a16="http://schemas.microsoft.com/office/drawing/2014/main" id="{A8B7F9CF-E4FB-4926-9286-189C627AB03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4" name="CuadroTexto 205">
          <a:extLst>
            <a:ext uri="{FF2B5EF4-FFF2-40B4-BE49-F238E27FC236}">
              <a16:creationId xmlns:a16="http://schemas.microsoft.com/office/drawing/2014/main" id="{A0E07951-09FC-46CF-85DA-BF18F981A8A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5" name="CuadroTexto 206">
          <a:extLst>
            <a:ext uri="{FF2B5EF4-FFF2-40B4-BE49-F238E27FC236}">
              <a16:creationId xmlns:a16="http://schemas.microsoft.com/office/drawing/2014/main" id="{A05F4F80-D26B-4ABD-9600-D4D7B55AFB1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6" name="CuadroTexto 207">
          <a:extLst>
            <a:ext uri="{FF2B5EF4-FFF2-40B4-BE49-F238E27FC236}">
              <a16:creationId xmlns:a16="http://schemas.microsoft.com/office/drawing/2014/main" id="{99FC1091-6927-40FE-90F6-03B014E7064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7" name="CuadroTexto 208">
          <a:extLst>
            <a:ext uri="{FF2B5EF4-FFF2-40B4-BE49-F238E27FC236}">
              <a16:creationId xmlns:a16="http://schemas.microsoft.com/office/drawing/2014/main" id="{D4FDD136-DEF5-4386-9C1A-671C6B9320E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8" name="CuadroTexto 210">
          <a:extLst>
            <a:ext uri="{FF2B5EF4-FFF2-40B4-BE49-F238E27FC236}">
              <a16:creationId xmlns:a16="http://schemas.microsoft.com/office/drawing/2014/main" id="{0D324B1D-0D85-49C5-9D77-A5E2E970C80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79" name="CuadroTexto 211">
          <a:extLst>
            <a:ext uri="{FF2B5EF4-FFF2-40B4-BE49-F238E27FC236}">
              <a16:creationId xmlns:a16="http://schemas.microsoft.com/office/drawing/2014/main" id="{DA777F9A-C17A-46B5-89FC-5B211E55E43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80" name="CuadroTexto 212">
          <a:extLst>
            <a:ext uri="{FF2B5EF4-FFF2-40B4-BE49-F238E27FC236}">
              <a16:creationId xmlns:a16="http://schemas.microsoft.com/office/drawing/2014/main" id="{8EBF5FF3-1CDD-46E4-9245-1D792EE587E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81" name="CuadroTexto 213">
          <a:extLst>
            <a:ext uri="{FF2B5EF4-FFF2-40B4-BE49-F238E27FC236}">
              <a16:creationId xmlns:a16="http://schemas.microsoft.com/office/drawing/2014/main" id="{43A5819C-8CE5-4705-AF5A-CD750E39D651}"/>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82" name="CuadroTexto 214">
          <a:extLst>
            <a:ext uri="{FF2B5EF4-FFF2-40B4-BE49-F238E27FC236}">
              <a16:creationId xmlns:a16="http://schemas.microsoft.com/office/drawing/2014/main" id="{8236E79B-C6BE-47EA-84B9-1E92B4030A61}"/>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783" name="CuadroTexto 215">
          <a:extLst>
            <a:ext uri="{FF2B5EF4-FFF2-40B4-BE49-F238E27FC236}">
              <a16:creationId xmlns:a16="http://schemas.microsoft.com/office/drawing/2014/main" id="{7ACFB15E-EE3F-465D-8123-0DBB248BBE93}"/>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84" name="CuadroTexto 44">
          <a:extLst>
            <a:ext uri="{FF2B5EF4-FFF2-40B4-BE49-F238E27FC236}">
              <a16:creationId xmlns:a16="http://schemas.microsoft.com/office/drawing/2014/main" id="{2C392902-B34A-463B-9B63-324C70BB4FBE}"/>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85" name="CuadroTexto 53">
          <a:extLst>
            <a:ext uri="{FF2B5EF4-FFF2-40B4-BE49-F238E27FC236}">
              <a16:creationId xmlns:a16="http://schemas.microsoft.com/office/drawing/2014/main" id="{77CA1B46-6718-443D-8BCC-E65A4DB06794}"/>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786" name="CuadroTexto 60">
          <a:extLst>
            <a:ext uri="{FF2B5EF4-FFF2-40B4-BE49-F238E27FC236}">
              <a16:creationId xmlns:a16="http://schemas.microsoft.com/office/drawing/2014/main" id="{2ACCA237-E4B9-49D2-B71E-AA10C244C8F0}"/>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87" name="CuadroTexto 64">
          <a:extLst>
            <a:ext uri="{FF2B5EF4-FFF2-40B4-BE49-F238E27FC236}">
              <a16:creationId xmlns:a16="http://schemas.microsoft.com/office/drawing/2014/main" id="{51FF68AC-DABF-4F8B-AFE2-A4AEDC9FB172}"/>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88" name="CuadroTexto 71">
          <a:extLst>
            <a:ext uri="{FF2B5EF4-FFF2-40B4-BE49-F238E27FC236}">
              <a16:creationId xmlns:a16="http://schemas.microsoft.com/office/drawing/2014/main" id="{33D73818-D727-4054-B34F-34A1B0CFC2A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789" name="CuadroTexto 78">
          <a:extLst>
            <a:ext uri="{FF2B5EF4-FFF2-40B4-BE49-F238E27FC236}">
              <a16:creationId xmlns:a16="http://schemas.microsoft.com/office/drawing/2014/main" id="{DF0EEA3E-5934-4E05-A0D7-D097D66965C3}"/>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0" name="CuadroTexto 176">
          <a:extLst>
            <a:ext uri="{FF2B5EF4-FFF2-40B4-BE49-F238E27FC236}">
              <a16:creationId xmlns:a16="http://schemas.microsoft.com/office/drawing/2014/main" id="{49E000FF-1401-4E6A-8885-5D4B3BC84E5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1" name="CuadroTexto 177">
          <a:extLst>
            <a:ext uri="{FF2B5EF4-FFF2-40B4-BE49-F238E27FC236}">
              <a16:creationId xmlns:a16="http://schemas.microsoft.com/office/drawing/2014/main" id="{EEFA0DE6-B76C-44D6-B878-62C0A70EFB3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2" name="CuadroTexto 178">
          <a:extLst>
            <a:ext uri="{FF2B5EF4-FFF2-40B4-BE49-F238E27FC236}">
              <a16:creationId xmlns:a16="http://schemas.microsoft.com/office/drawing/2014/main" id="{98F884DF-1184-435C-9179-0D3B694249F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3" name="CuadroTexto 181">
          <a:extLst>
            <a:ext uri="{FF2B5EF4-FFF2-40B4-BE49-F238E27FC236}">
              <a16:creationId xmlns:a16="http://schemas.microsoft.com/office/drawing/2014/main" id="{1DBA8043-3679-4605-B125-86EB7D4968D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4" name="CuadroTexto 182">
          <a:extLst>
            <a:ext uri="{FF2B5EF4-FFF2-40B4-BE49-F238E27FC236}">
              <a16:creationId xmlns:a16="http://schemas.microsoft.com/office/drawing/2014/main" id="{60F43D95-D3A9-47FF-AAF1-0CF5F2B692E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5" name="CuadroTexto 183">
          <a:extLst>
            <a:ext uri="{FF2B5EF4-FFF2-40B4-BE49-F238E27FC236}">
              <a16:creationId xmlns:a16="http://schemas.microsoft.com/office/drawing/2014/main" id="{48168949-775B-4261-A427-62213153F95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6" name="CuadroTexto 185">
          <a:extLst>
            <a:ext uri="{FF2B5EF4-FFF2-40B4-BE49-F238E27FC236}">
              <a16:creationId xmlns:a16="http://schemas.microsoft.com/office/drawing/2014/main" id="{5F31C3BD-A220-44CC-AACC-912E78B73AB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7" name="CuadroTexto 186">
          <a:extLst>
            <a:ext uri="{FF2B5EF4-FFF2-40B4-BE49-F238E27FC236}">
              <a16:creationId xmlns:a16="http://schemas.microsoft.com/office/drawing/2014/main" id="{296EC033-5E77-4B70-AD23-6DF49BEF877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8" name="CuadroTexto 187">
          <a:extLst>
            <a:ext uri="{FF2B5EF4-FFF2-40B4-BE49-F238E27FC236}">
              <a16:creationId xmlns:a16="http://schemas.microsoft.com/office/drawing/2014/main" id="{451E7C19-FFC0-443F-924C-6AC2FD507E1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799" name="CuadroTexto 188">
          <a:extLst>
            <a:ext uri="{FF2B5EF4-FFF2-40B4-BE49-F238E27FC236}">
              <a16:creationId xmlns:a16="http://schemas.microsoft.com/office/drawing/2014/main" id="{153004C0-4E4D-472C-83C7-91F5025C916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0" name="CuadroTexto 189">
          <a:extLst>
            <a:ext uri="{FF2B5EF4-FFF2-40B4-BE49-F238E27FC236}">
              <a16:creationId xmlns:a16="http://schemas.microsoft.com/office/drawing/2014/main" id="{D89D106A-9731-493C-ABA8-B1D0DDD8402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1" name="CuadroTexto 190">
          <a:extLst>
            <a:ext uri="{FF2B5EF4-FFF2-40B4-BE49-F238E27FC236}">
              <a16:creationId xmlns:a16="http://schemas.microsoft.com/office/drawing/2014/main" id="{1EA42D22-1086-4553-9F4B-15C57C03BF1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2" name="CuadroTexto 192">
          <a:extLst>
            <a:ext uri="{FF2B5EF4-FFF2-40B4-BE49-F238E27FC236}">
              <a16:creationId xmlns:a16="http://schemas.microsoft.com/office/drawing/2014/main" id="{11021188-D616-4CAA-B23E-75E254B0928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3" name="CuadroTexto 193">
          <a:extLst>
            <a:ext uri="{FF2B5EF4-FFF2-40B4-BE49-F238E27FC236}">
              <a16:creationId xmlns:a16="http://schemas.microsoft.com/office/drawing/2014/main" id="{574DBC66-36EA-4B55-929A-5E2A18B7398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4" name="CuadroTexto 194">
          <a:extLst>
            <a:ext uri="{FF2B5EF4-FFF2-40B4-BE49-F238E27FC236}">
              <a16:creationId xmlns:a16="http://schemas.microsoft.com/office/drawing/2014/main" id="{D19A3D10-808D-4D88-B130-9006DEB2E4E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5" name="CuadroTexto 196">
          <a:extLst>
            <a:ext uri="{FF2B5EF4-FFF2-40B4-BE49-F238E27FC236}">
              <a16:creationId xmlns:a16="http://schemas.microsoft.com/office/drawing/2014/main" id="{6C444D17-9CFC-4918-B127-4695D4D92C5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6" name="CuadroTexto 197">
          <a:extLst>
            <a:ext uri="{FF2B5EF4-FFF2-40B4-BE49-F238E27FC236}">
              <a16:creationId xmlns:a16="http://schemas.microsoft.com/office/drawing/2014/main" id="{A3EAA52C-F4C6-43A6-A91C-C52C87F9CC5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7" name="CuadroTexto 198">
          <a:extLst>
            <a:ext uri="{FF2B5EF4-FFF2-40B4-BE49-F238E27FC236}">
              <a16:creationId xmlns:a16="http://schemas.microsoft.com/office/drawing/2014/main" id="{CB24CFE7-CDD7-4034-82E0-541AE8521A4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8" name="CuadroTexto 199">
          <a:extLst>
            <a:ext uri="{FF2B5EF4-FFF2-40B4-BE49-F238E27FC236}">
              <a16:creationId xmlns:a16="http://schemas.microsoft.com/office/drawing/2014/main" id="{F47F418F-E4A8-45D2-886E-BA95B96E81A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09" name="CuadroTexto 200">
          <a:extLst>
            <a:ext uri="{FF2B5EF4-FFF2-40B4-BE49-F238E27FC236}">
              <a16:creationId xmlns:a16="http://schemas.microsoft.com/office/drawing/2014/main" id="{E12D7DDD-42A8-437E-8823-4F816FA6FE0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0" name="CuadroTexto 201">
          <a:extLst>
            <a:ext uri="{FF2B5EF4-FFF2-40B4-BE49-F238E27FC236}">
              <a16:creationId xmlns:a16="http://schemas.microsoft.com/office/drawing/2014/main" id="{B0B0762C-AC95-4AE7-AD78-980AE2624D0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1" name="CuadroTexto 203">
          <a:extLst>
            <a:ext uri="{FF2B5EF4-FFF2-40B4-BE49-F238E27FC236}">
              <a16:creationId xmlns:a16="http://schemas.microsoft.com/office/drawing/2014/main" id="{CBDABD5E-77EA-491B-A79F-6B25A794D32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2" name="CuadroTexto 204">
          <a:extLst>
            <a:ext uri="{FF2B5EF4-FFF2-40B4-BE49-F238E27FC236}">
              <a16:creationId xmlns:a16="http://schemas.microsoft.com/office/drawing/2014/main" id="{E6B5502A-8DB3-4479-B308-83D7FEBE4FB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3" name="CuadroTexto 205">
          <a:extLst>
            <a:ext uri="{FF2B5EF4-FFF2-40B4-BE49-F238E27FC236}">
              <a16:creationId xmlns:a16="http://schemas.microsoft.com/office/drawing/2014/main" id="{CBB05E6F-45C3-4008-9764-25793887203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4" name="CuadroTexto 206">
          <a:extLst>
            <a:ext uri="{FF2B5EF4-FFF2-40B4-BE49-F238E27FC236}">
              <a16:creationId xmlns:a16="http://schemas.microsoft.com/office/drawing/2014/main" id="{A1D3AB84-B2D6-4DD5-BDE9-4DAF9CBA8FC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5" name="CuadroTexto 207">
          <a:extLst>
            <a:ext uri="{FF2B5EF4-FFF2-40B4-BE49-F238E27FC236}">
              <a16:creationId xmlns:a16="http://schemas.microsoft.com/office/drawing/2014/main" id="{CCED43F1-8775-41AB-A09F-9C3177AD69F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6" name="CuadroTexto 208">
          <a:extLst>
            <a:ext uri="{FF2B5EF4-FFF2-40B4-BE49-F238E27FC236}">
              <a16:creationId xmlns:a16="http://schemas.microsoft.com/office/drawing/2014/main" id="{9A0DE07E-62EF-44F4-B19B-57A1140CB9F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7" name="CuadroTexto 210">
          <a:extLst>
            <a:ext uri="{FF2B5EF4-FFF2-40B4-BE49-F238E27FC236}">
              <a16:creationId xmlns:a16="http://schemas.microsoft.com/office/drawing/2014/main" id="{23DA3112-4E17-44B2-AC2C-31319C6D6D8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8" name="CuadroTexto 211">
          <a:extLst>
            <a:ext uri="{FF2B5EF4-FFF2-40B4-BE49-F238E27FC236}">
              <a16:creationId xmlns:a16="http://schemas.microsoft.com/office/drawing/2014/main" id="{4FAE50AE-C023-46D9-9BB8-8587A64B818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19" name="CuadroTexto 212">
          <a:extLst>
            <a:ext uri="{FF2B5EF4-FFF2-40B4-BE49-F238E27FC236}">
              <a16:creationId xmlns:a16="http://schemas.microsoft.com/office/drawing/2014/main" id="{F2AFAC26-6D84-437F-B2D5-7E63913CDC3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820" name="CuadroTexto 213">
          <a:extLst>
            <a:ext uri="{FF2B5EF4-FFF2-40B4-BE49-F238E27FC236}">
              <a16:creationId xmlns:a16="http://schemas.microsoft.com/office/drawing/2014/main" id="{C1410DE0-D8EF-437D-84F9-D832ABABB744}"/>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821" name="CuadroTexto 214">
          <a:extLst>
            <a:ext uri="{FF2B5EF4-FFF2-40B4-BE49-F238E27FC236}">
              <a16:creationId xmlns:a16="http://schemas.microsoft.com/office/drawing/2014/main" id="{A1925643-7BCE-4DC5-8838-67DE6553DA3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822" name="CuadroTexto 215">
          <a:extLst>
            <a:ext uri="{FF2B5EF4-FFF2-40B4-BE49-F238E27FC236}">
              <a16:creationId xmlns:a16="http://schemas.microsoft.com/office/drawing/2014/main" id="{09567DD4-F1FE-4CD4-8DB2-670F4959F5BC}"/>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823" name="CuadroTexto 44">
          <a:extLst>
            <a:ext uri="{FF2B5EF4-FFF2-40B4-BE49-F238E27FC236}">
              <a16:creationId xmlns:a16="http://schemas.microsoft.com/office/drawing/2014/main" id="{E6368EC5-F4F2-462F-B82C-0F1C5F57D2C8}"/>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824" name="CuadroTexto 53">
          <a:extLst>
            <a:ext uri="{FF2B5EF4-FFF2-40B4-BE49-F238E27FC236}">
              <a16:creationId xmlns:a16="http://schemas.microsoft.com/office/drawing/2014/main" id="{FACA5C6A-CE76-4036-B743-C9BB4CFC236D}"/>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825" name="CuadroTexto 60">
          <a:extLst>
            <a:ext uri="{FF2B5EF4-FFF2-40B4-BE49-F238E27FC236}">
              <a16:creationId xmlns:a16="http://schemas.microsoft.com/office/drawing/2014/main" id="{E29B8F63-B623-4F95-8B02-E66346EFE770}"/>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826" name="CuadroTexto 64">
          <a:extLst>
            <a:ext uri="{FF2B5EF4-FFF2-40B4-BE49-F238E27FC236}">
              <a16:creationId xmlns:a16="http://schemas.microsoft.com/office/drawing/2014/main" id="{0F69E582-56A2-41F6-BED8-54AE96887FB3}"/>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827" name="CuadroTexto 71">
          <a:extLst>
            <a:ext uri="{FF2B5EF4-FFF2-40B4-BE49-F238E27FC236}">
              <a16:creationId xmlns:a16="http://schemas.microsoft.com/office/drawing/2014/main" id="{DEDA5A1B-48A7-4C40-AA5E-CB386275AAD4}"/>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828" name="CuadroTexto 78">
          <a:extLst>
            <a:ext uri="{FF2B5EF4-FFF2-40B4-BE49-F238E27FC236}">
              <a16:creationId xmlns:a16="http://schemas.microsoft.com/office/drawing/2014/main" id="{A96276B4-406F-4EC9-AEC5-2798C8452B85}"/>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29" name="CuadroTexto 176">
          <a:extLst>
            <a:ext uri="{FF2B5EF4-FFF2-40B4-BE49-F238E27FC236}">
              <a16:creationId xmlns:a16="http://schemas.microsoft.com/office/drawing/2014/main" id="{30C3AD36-3187-42D9-8B1E-899BA9C57EC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0" name="CuadroTexto 177">
          <a:extLst>
            <a:ext uri="{FF2B5EF4-FFF2-40B4-BE49-F238E27FC236}">
              <a16:creationId xmlns:a16="http://schemas.microsoft.com/office/drawing/2014/main" id="{1BA5B78D-6E9D-47E8-9F86-9243C2DF66B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1" name="CuadroTexto 178">
          <a:extLst>
            <a:ext uri="{FF2B5EF4-FFF2-40B4-BE49-F238E27FC236}">
              <a16:creationId xmlns:a16="http://schemas.microsoft.com/office/drawing/2014/main" id="{70194A4E-F071-42AD-980B-DAE04814BF4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2" name="CuadroTexto 181">
          <a:extLst>
            <a:ext uri="{FF2B5EF4-FFF2-40B4-BE49-F238E27FC236}">
              <a16:creationId xmlns:a16="http://schemas.microsoft.com/office/drawing/2014/main" id="{67CB8D5B-7FA4-4063-9BFE-3D02CED2DCF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3" name="CuadroTexto 182">
          <a:extLst>
            <a:ext uri="{FF2B5EF4-FFF2-40B4-BE49-F238E27FC236}">
              <a16:creationId xmlns:a16="http://schemas.microsoft.com/office/drawing/2014/main" id="{0B61DE85-0B80-4AF1-A441-5E187B143C6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4" name="CuadroTexto 183">
          <a:extLst>
            <a:ext uri="{FF2B5EF4-FFF2-40B4-BE49-F238E27FC236}">
              <a16:creationId xmlns:a16="http://schemas.microsoft.com/office/drawing/2014/main" id="{3114CDF1-27BB-4218-9FAA-E133D042FA8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5" name="CuadroTexto 185">
          <a:extLst>
            <a:ext uri="{FF2B5EF4-FFF2-40B4-BE49-F238E27FC236}">
              <a16:creationId xmlns:a16="http://schemas.microsoft.com/office/drawing/2014/main" id="{A2E7C3AD-9758-45AF-9F49-A2ED474ACDE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6" name="CuadroTexto 186">
          <a:extLst>
            <a:ext uri="{FF2B5EF4-FFF2-40B4-BE49-F238E27FC236}">
              <a16:creationId xmlns:a16="http://schemas.microsoft.com/office/drawing/2014/main" id="{011CB6E1-2CC8-4476-83D4-07A1D357F0D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7" name="CuadroTexto 187">
          <a:extLst>
            <a:ext uri="{FF2B5EF4-FFF2-40B4-BE49-F238E27FC236}">
              <a16:creationId xmlns:a16="http://schemas.microsoft.com/office/drawing/2014/main" id="{D95D6E4A-6CA1-42BA-BF19-F19EF0CB98E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8" name="CuadroTexto 188">
          <a:extLst>
            <a:ext uri="{FF2B5EF4-FFF2-40B4-BE49-F238E27FC236}">
              <a16:creationId xmlns:a16="http://schemas.microsoft.com/office/drawing/2014/main" id="{9388FD27-D2DB-4266-BD08-0CC70BE3513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39" name="CuadroTexto 189">
          <a:extLst>
            <a:ext uri="{FF2B5EF4-FFF2-40B4-BE49-F238E27FC236}">
              <a16:creationId xmlns:a16="http://schemas.microsoft.com/office/drawing/2014/main" id="{1FCF70E1-8013-431B-90B4-6CF968B3357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0" name="CuadroTexto 190">
          <a:extLst>
            <a:ext uri="{FF2B5EF4-FFF2-40B4-BE49-F238E27FC236}">
              <a16:creationId xmlns:a16="http://schemas.microsoft.com/office/drawing/2014/main" id="{5E9C77FC-028F-4F6E-8E16-EBE444B2BC3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1" name="CuadroTexto 192">
          <a:extLst>
            <a:ext uri="{FF2B5EF4-FFF2-40B4-BE49-F238E27FC236}">
              <a16:creationId xmlns:a16="http://schemas.microsoft.com/office/drawing/2014/main" id="{F8AEFF03-7C19-4643-8B5B-B98E6F6EFE1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2" name="CuadroTexto 193">
          <a:extLst>
            <a:ext uri="{FF2B5EF4-FFF2-40B4-BE49-F238E27FC236}">
              <a16:creationId xmlns:a16="http://schemas.microsoft.com/office/drawing/2014/main" id="{D48B5DD8-236A-4E77-A6FB-51F8871E866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3" name="CuadroTexto 194">
          <a:extLst>
            <a:ext uri="{FF2B5EF4-FFF2-40B4-BE49-F238E27FC236}">
              <a16:creationId xmlns:a16="http://schemas.microsoft.com/office/drawing/2014/main" id="{50B7851A-A212-4E50-88E9-A2E87175B41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4" name="CuadroTexto 196">
          <a:extLst>
            <a:ext uri="{FF2B5EF4-FFF2-40B4-BE49-F238E27FC236}">
              <a16:creationId xmlns:a16="http://schemas.microsoft.com/office/drawing/2014/main" id="{3DAA4D30-83B1-4357-8656-25AD490CCDC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5" name="CuadroTexto 197">
          <a:extLst>
            <a:ext uri="{FF2B5EF4-FFF2-40B4-BE49-F238E27FC236}">
              <a16:creationId xmlns:a16="http://schemas.microsoft.com/office/drawing/2014/main" id="{3FA62FBE-00B1-44B7-BB99-743917D6396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6" name="CuadroTexto 198">
          <a:extLst>
            <a:ext uri="{FF2B5EF4-FFF2-40B4-BE49-F238E27FC236}">
              <a16:creationId xmlns:a16="http://schemas.microsoft.com/office/drawing/2014/main" id="{FD7158EF-7A5F-42D1-9E57-4C298D267DB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7" name="CuadroTexto 199">
          <a:extLst>
            <a:ext uri="{FF2B5EF4-FFF2-40B4-BE49-F238E27FC236}">
              <a16:creationId xmlns:a16="http://schemas.microsoft.com/office/drawing/2014/main" id="{68C52178-3155-4573-AF06-9BF9A4FB6C8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8" name="CuadroTexto 200">
          <a:extLst>
            <a:ext uri="{FF2B5EF4-FFF2-40B4-BE49-F238E27FC236}">
              <a16:creationId xmlns:a16="http://schemas.microsoft.com/office/drawing/2014/main" id="{A45B16F7-604A-4AF9-AFE0-E58A8240F5D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49" name="CuadroTexto 201">
          <a:extLst>
            <a:ext uri="{FF2B5EF4-FFF2-40B4-BE49-F238E27FC236}">
              <a16:creationId xmlns:a16="http://schemas.microsoft.com/office/drawing/2014/main" id="{A8583DD7-EB03-436E-92AD-162C520579F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0" name="CuadroTexto 203">
          <a:extLst>
            <a:ext uri="{FF2B5EF4-FFF2-40B4-BE49-F238E27FC236}">
              <a16:creationId xmlns:a16="http://schemas.microsoft.com/office/drawing/2014/main" id="{0CC9A9CA-47A2-4906-83EB-74911E3FAD2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1" name="CuadroTexto 204">
          <a:extLst>
            <a:ext uri="{FF2B5EF4-FFF2-40B4-BE49-F238E27FC236}">
              <a16:creationId xmlns:a16="http://schemas.microsoft.com/office/drawing/2014/main" id="{F2D84697-D024-4BAD-99B7-7634BB4C6EF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2" name="CuadroTexto 205">
          <a:extLst>
            <a:ext uri="{FF2B5EF4-FFF2-40B4-BE49-F238E27FC236}">
              <a16:creationId xmlns:a16="http://schemas.microsoft.com/office/drawing/2014/main" id="{7E349245-6DDD-4E55-A5FB-B0DF0BF246F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3" name="CuadroTexto 206">
          <a:extLst>
            <a:ext uri="{FF2B5EF4-FFF2-40B4-BE49-F238E27FC236}">
              <a16:creationId xmlns:a16="http://schemas.microsoft.com/office/drawing/2014/main" id="{537E5A4F-E3F5-4947-BFDF-537C899946E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4" name="CuadroTexto 207">
          <a:extLst>
            <a:ext uri="{FF2B5EF4-FFF2-40B4-BE49-F238E27FC236}">
              <a16:creationId xmlns:a16="http://schemas.microsoft.com/office/drawing/2014/main" id="{0AB4F00B-585A-4ED0-93BC-7DBED73D979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5" name="CuadroTexto 208">
          <a:extLst>
            <a:ext uri="{FF2B5EF4-FFF2-40B4-BE49-F238E27FC236}">
              <a16:creationId xmlns:a16="http://schemas.microsoft.com/office/drawing/2014/main" id="{F671457A-BDEF-42ED-BDBC-C03F74F2A72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6" name="CuadroTexto 210">
          <a:extLst>
            <a:ext uri="{FF2B5EF4-FFF2-40B4-BE49-F238E27FC236}">
              <a16:creationId xmlns:a16="http://schemas.microsoft.com/office/drawing/2014/main" id="{F9AEAA61-0044-4A4C-BF4A-0099B58E92A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7" name="CuadroTexto 211">
          <a:extLst>
            <a:ext uri="{FF2B5EF4-FFF2-40B4-BE49-F238E27FC236}">
              <a16:creationId xmlns:a16="http://schemas.microsoft.com/office/drawing/2014/main" id="{074EAC5A-F199-4BD8-B514-FAE1565B788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58" name="CuadroTexto 212">
          <a:extLst>
            <a:ext uri="{FF2B5EF4-FFF2-40B4-BE49-F238E27FC236}">
              <a16:creationId xmlns:a16="http://schemas.microsoft.com/office/drawing/2014/main" id="{0F164090-E907-4059-B96B-BAC3247C41D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859" name="CuadroTexto 213">
          <a:extLst>
            <a:ext uri="{FF2B5EF4-FFF2-40B4-BE49-F238E27FC236}">
              <a16:creationId xmlns:a16="http://schemas.microsoft.com/office/drawing/2014/main" id="{FA76DFE2-707D-458C-BCAC-6E209F7ED954}"/>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860" name="CuadroTexto 214">
          <a:extLst>
            <a:ext uri="{FF2B5EF4-FFF2-40B4-BE49-F238E27FC236}">
              <a16:creationId xmlns:a16="http://schemas.microsoft.com/office/drawing/2014/main" id="{C11F0653-7E20-4713-A705-8BB9D1C72E22}"/>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861" name="CuadroTexto 215">
          <a:extLst>
            <a:ext uri="{FF2B5EF4-FFF2-40B4-BE49-F238E27FC236}">
              <a16:creationId xmlns:a16="http://schemas.microsoft.com/office/drawing/2014/main" id="{D89094A9-A737-44FD-9B27-A5D3269BB620}"/>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862" name="CuadroTexto 44">
          <a:extLst>
            <a:ext uri="{FF2B5EF4-FFF2-40B4-BE49-F238E27FC236}">
              <a16:creationId xmlns:a16="http://schemas.microsoft.com/office/drawing/2014/main" id="{C4434467-E76E-4E65-8153-5E4C6093EE99}"/>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863" name="CuadroTexto 53">
          <a:extLst>
            <a:ext uri="{FF2B5EF4-FFF2-40B4-BE49-F238E27FC236}">
              <a16:creationId xmlns:a16="http://schemas.microsoft.com/office/drawing/2014/main" id="{C83638C5-6FFD-495F-A95A-5B947FD33479}"/>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864" name="CuadroTexto 60">
          <a:extLst>
            <a:ext uri="{FF2B5EF4-FFF2-40B4-BE49-F238E27FC236}">
              <a16:creationId xmlns:a16="http://schemas.microsoft.com/office/drawing/2014/main" id="{49581A62-AC4F-4DC0-B4DA-8E0F24A3DB9E}"/>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865" name="CuadroTexto 64">
          <a:extLst>
            <a:ext uri="{FF2B5EF4-FFF2-40B4-BE49-F238E27FC236}">
              <a16:creationId xmlns:a16="http://schemas.microsoft.com/office/drawing/2014/main" id="{C9A32790-64CA-4079-A860-97FEE3FD9C24}"/>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866" name="CuadroTexto 71">
          <a:extLst>
            <a:ext uri="{FF2B5EF4-FFF2-40B4-BE49-F238E27FC236}">
              <a16:creationId xmlns:a16="http://schemas.microsoft.com/office/drawing/2014/main" id="{8263EC8D-6485-421C-8FA3-4508027E65AA}"/>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867" name="CuadroTexto 78">
          <a:extLst>
            <a:ext uri="{FF2B5EF4-FFF2-40B4-BE49-F238E27FC236}">
              <a16:creationId xmlns:a16="http://schemas.microsoft.com/office/drawing/2014/main" id="{4F4D2916-070A-4C50-A1E8-C2FF175A8137}"/>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68" name="CuadroTexto 176">
          <a:extLst>
            <a:ext uri="{FF2B5EF4-FFF2-40B4-BE49-F238E27FC236}">
              <a16:creationId xmlns:a16="http://schemas.microsoft.com/office/drawing/2014/main" id="{2B91D5DD-06D9-41A9-B94F-E937D264C23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69" name="CuadroTexto 177">
          <a:extLst>
            <a:ext uri="{FF2B5EF4-FFF2-40B4-BE49-F238E27FC236}">
              <a16:creationId xmlns:a16="http://schemas.microsoft.com/office/drawing/2014/main" id="{4FD951DE-8BE8-4111-AF90-C46E86E3FFA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0" name="CuadroTexto 178">
          <a:extLst>
            <a:ext uri="{FF2B5EF4-FFF2-40B4-BE49-F238E27FC236}">
              <a16:creationId xmlns:a16="http://schemas.microsoft.com/office/drawing/2014/main" id="{0C8EA257-DEC9-43B2-8902-BA154D14FBD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1" name="CuadroTexto 181">
          <a:extLst>
            <a:ext uri="{FF2B5EF4-FFF2-40B4-BE49-F238E27FC236}">
              <a16:creationId xmlns:a16="http://schemas.microsoft.com/office/drawing/2014/main" id="{D4D36DF8-94A9-434A-933A-6830CDEC6E7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2" name="CuadroTexto 182">
          <a:extLst>
            <a:ext uri="{FF2B5EF4-FFF2-40B4-BE49-F238E27FC236}">
              <a16:creationId xmlns:a16="http://schemas.microsoft.com/office/drawing/2014/main" id="{43669575-103D-468D-9F68-B6F6A425112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3" name="CuadroTexto 183">
          <a:extLst>
            <a:ext uri="{FF2B5EF4-FFF2-40B4-BE49-F238E27FC236}">
              <a16:creationId xmlns:a16="http://schemas.microsoft.com/office/drawing/2014/main" id="{A012A50D-8AD2-445B-8C28-D98F82EEBC2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4" name="CuadroTexto 185">
          <a:extLst>
            <a:ext uri="{FF2B5EF4-FFF2-40B4-BE49-F238E27FC236}">
              <a16:creationId xmlns:a16="http://schemas.microsoft.com/office/drawing/2014/main" id="{D98D25A9-B7B3-444B-8EA1-79F62B72209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5" name="CuadroTexto 186">
          <a:extLst>
            <a:ext uri="{FF2B5EF4-FFF2-40B4-BE49-F238E27FC236}">
              <a16:creationId xmlns:a16="http://schemas.microsoft.com/office/drawing/2014/main" id="{BA7C9D9B-8EE5-474D-BADC-42F539CEE80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6" name="CuadroTexto 187">
          <a:extLst>
            <a:ext uri="{FF2B5EF4-FFF2-40B4-BE49-F238E27FC236}">
              <a16:creationId xmlns:a16="http://schemas.microsoft.com/office/drawing/2014/main" id="{F37D5C3E-AB11-46F1-8A0D-FA8B5BAAE72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7" name="CuadroTexto 188">
          <a:extLst>
            <a:ext uri="{FF2B5EF4-FFF2-40B4-BE49-F238E27FC236}">
              <a16:creationId xmlns:a16="http://schemas.microsoft.com/office/drawing/2014/main" id="{506884CC-DEFF-4166-BCFF-485D1293295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8" name="CuadroTexto 189">
          <a:extLst>
            <a:ext uri="{FF2B5EF4-FFF2-40B4-BE49-F238E27FC236}">
              <a16:creationId xmlns:a16="http://schemas.microsoft.com/office/drawing/2014/main" id="{9257A73A-8E87-40DD-A427-85D96CAB27E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79" name="CuadroTexto 190">
          <a:extLst>
            <a:ext uri="{FF2B5EF4-FFF2-40B4-BE49-F238E27FC236}">
              <a16:creationId xmlns:a16="http://schemas.microsoft.com/office/drawing/2014/main" id="{BB150964-AFC1-4D01-A518-981FE441D1B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0" name="CuadroTexto 192">
          <a:extLst>
            <a:ext uri="{FF2B5EF4-FFF2-40B4-BE49-F238E27FC236}">
              <a16:creationId xmlns:a16="http://schemas.microsoft.com/office/drawing/2014/main" id="{89462D3A-AE29-42A2-8A76-43F1A38A710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1" name="CuadroTexto 193">
          <a:extLst>
            <a:ext uri="{FF2B5EF4-FFF2-40B4-BE49-F238E27FC236}">
              <a16:creationId xmlns:a16="http://schemas.microsoft.com/office/drawing/2014/main" id="{62187F23-BFBA-44A3-8CBF-5A1F9D25587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2" name="CuadroTexto 194">
          <a:extLst>
            <a:ext uri="{FF2B5EF4-FFF2-40B4-BE49-F238E27FC236}">
              <a16:creationId xmlns:a16="http://schemas.microsoft.com/office/drawing/2014/main" id="{07CBDB44-E9ED-4526-93CA-EBD84C2A275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3" name="CuadroTexto 196">
          <a:extLst>
            <a:ext uri="{FF2B5EF4-FFF2-40B4-BE49-F238E27FC236}">
              <a16:creationId xmlns:a16="http://schemas.microsoft.com/office/drawing/2014/main" id="{EA4E4453-0AA7-46CC-982B-B6E0844EE8F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4" name="CuadroTexto 197">
          <a:extLst>
            <a:ext uri="{FF2B5EF4-FFF2-40B4-BE49-F238E27FC236}">
              <a16:creationId xmlns:a16="http://schemas.microsoft.com/office/drawing/2014/main" id="{D663B513-053F-458D-83ED-23C9AD621D64}"/>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5" name="CuadroTexto 198">
          <a:extLst>
            <a:ext uri="{FF2B5EF4-FFF2-40B4-BE49-F238E27FC236}">
              <a16:creationId xmlns:a16="http://schemas.microsoft.com/office/drawing/2014/main" id="{DD7AEEED-1F25-41B7-AAE0-0D2CCDC27BD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6" name="CuadroTexto 199">
          <a:extLst>
            <a:ext uri="{FF2B5EF4-FFF2-40B4-BE49-F238E27FC236}">
              <a16:creationId xmlns:a16="http://schemas.microsoft.com/office/drawing/2014/main" id="{3638D421-3246-40AA-B336-46F6847FC1E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7" name="CuadroTexto 200">
          <a:extLst>
            <a:ext uri="{FF2B5EF4-FFF2-40B4-BE49-F238E27FC236}">
              <a16:creationId xmlns:a16="http://schemas.microsoft.com/office/drawing/2014/main" id="{C9394523-79CE-43C5-890D-8C79E67DCEC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8" name="CuadroTexto 201">
          <a:extLst>
            <a:ext uri="{FF2B5EF4-FFF2-40B4-BE49-F238E27FC236}">
              <a16:creationId xmlns:a16="http://schemas.microsoft.com/office/drawing/2014/main" id="{42E0A04C-C01D-4F87-B06F-B22096471D6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89" name="CuadroTexto 203">
          <a:extLst>
            <a:ext uri="{FF2B5EF4-FFF2-40B4-BE49-F238E27FC236}">
              <a16:creationId xmlns:a16="http://schemas.microsoft.com/office/drawing/2014/main" id="{18274090-4FD6-4463-AD79-034E5C165E5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90" name="CuadroTexto 204">
          <a:extLst>
            <a:ext uri="{FF2B5EF4-FFF2-40B4-BE49-F238E27FC236}">
              <a16:creationId xmlns:a16="http://schemas.microsoft.com/office/drawing/2014/main" id="{4FBA7198-4F56-41FB-8C85-0ADE5AE0AD6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91" name="CuadroTexto 205">
          <a:extLst>
            <a:ext uri="{FF2B5EF4-FFF2-40B4-BE49-F238E27FC236}">
              <a16:creationId xmlns:a16="http://schemas.microsoft.com/office/drawing/2014/main" id="{7A2280ED-0EFB-497C-8833-D4E8A44CF9F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92" name="CuadroTexto 206">
          <a:extLst>
            <a:ext uri="{FF2B5EF4-FFF2-40B4-BE49-F238E27FC236}">
              <a16:creationId xmlns:a16="http://schemas.microsoft.com/office/drawing/2014/main" id="{6306B204-2296-4572-B15B-DE139EAC5BF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93" name="CuadroTexto 207">
          <a:extLst>
            <a:ext uri="{FF2B5EF4-FFF2-40B4-BE49-F238E27FC236}">
              <a16:creationId xmlns:a16="http://schemas.microsoft.com/office/drawing/2014/main" id="{A37CA907-DD10-4CCB-9C2C-9F365803A89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94" name="CuadroTexto 208">
          <a:extLst>
            <a:ext uri="{FF2B5EF4-FFF2-40B4-BE49-F238E27FC236}">
              <a16:creationId xmlns:a16="http://schemas.microsoft.com/office/drawing/2014/main" id="{277D26EE-2D52-4E75-AA5A-0CCD644FD60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95" name="CuadroTexto 210">
          <a:extLst>
            <a:ext uri="{FF2B5EF4-FFF2-40B4-BE49-F238E27FC236}">
              <a16:creationId xmlns:a16="http://schemas.microsoft.com/office/drawing/2014/main" id="{ED76A7E6-3179-4D02-AC66-B863A5DFEBD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96" name="CuadroTexto 211">
          <a:extLst>
            <a:ext uri="{FF2B5EF4-FFF2-40B4-BE49-F238E27FC236}">
              <a16:creationId xmlns:a16="http://schemas.microsoft.com/office/drawing/2014/main" id="{5B5DFE97-26EB-47AE-9842-37338BE9316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897" name="CuadroTexto 212">
          <a:extLst>
            <a:ext uri="{FF2B5EF4-FFF2-40B4-BE49-F238E27FC236}">
              <a16:creationId xmlns:a16="http://schemas.microsoft.com/office/drawing/2014/main" id="{AB97C694-9B6B-4C9C-9956-111A50572AE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898" name="CuadroTexto 213">
          <a:extLst>
            <a:ext uri="{FF2B5EF4-FFF2-40B4-BE49-F238E27FC236}">
              <a16:creationId xmlns:a16="http://schemas.microsoft.com/office/drawing/2014/main" id="{828B8432-16BA-4F55-9782-B4BE4D4EDBE3}"/>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899" name="CuadroTexto 214">
          <a:extLst>
            <a:ext uri="{FF2B5EF4-FFF2-40B4-BE49-F238E27FC236}">
              <a16:creationId xmlns:a16="http://schemas.microsoft.com/office/drawing/2014/main" id="{C5B510D4-2D09-479A-AC1E-4B211A3FEA23}"/>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900" name="CuadroTexto 215">
          <a:extLst>
            <a:ext uri="{FF2B5EF4-FFF2-40B4-BE49-F238E27FC236}">
              <a16:creationId xmlns:a16="http://schemas.microsoft.com/office/drawing/2014/main" id="{0144ED5A-6DAF-4E44-8593-A01B1A67E3EC}"/>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901" name="CuadroTexto 44">
          <a:extLst>
            <a:ext uri="{FF2B5EF4-FFF2-40B4-BE49-F238E27FC236}">
              <a16:creationId xmlns:a16="http://schemas.microsoft.com/office/drawing/2014/main" id="{F26E7A65-175C-47B0-88F0-A3A573FA550C}"/>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902" name="CuadroTexto 53">
          <a:extLst>
            <a:ext uri="{FF2B5EF4-FFF2-40B4-BE49-F238E27FC236}">
              <a16:creationId xmlns:a16="http://schemas.microsoft.com/office/drawing/2014/main" id="{DB0DB5AE-6798-4F6C-A363-57FFFB1482BA}"/>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903" name="CuadroTexto 60">
          <a:extLst>
            <a:ext uri="{FF2B5EF4-FFF2-40B4-BE49-F238E27FC236}">
              <a16:creationId xmlns:a16="http://schemas.microsoft.com/office/drawing/2014/main" id="{FC7E162D-67C7-406F-845D-5B295BD889CC}"/>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904" name="CuadroTexto 64">
          <a:extLst>
            <a:ext uri="{FF2B5EF4-FFF2-40B4-BE49-F238E27FC236}">
              <a16:creationId xmlns:a16="http://schemas.microsoft.com/office/drawing/2014/main" id="{7A640E55-121A-4C81-93EF-CB12F270426A}"/>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905" name="CuadroTexto 71">
          <a:extLst>
            <a:ext uri="{FF2B5EF4-FFF2-40B4-BE49-F238E27FC236}">
              <a16:creationId xmlns:a16="http://schemas.microsoft.com/office/drawing/2014/main" id="{A1A4DD03-1073-49FB-AF52-DA3EC3C3395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906" name="CuadroTexto 78">
          <a:extLst>
            <a:ext uri="{FF2B5EF4-FFF2-40B4-BE49-F238E27FC236}">
              <a16:creationId xmlns:a16="http://schemas.microsoft.com/office/drawing/2014/main" id="{89102D31-2F08-4F40-8C95-7FE8FC724E8C}"/>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07" name="CuadroTexto 176">
          <a:extLst>
            <a:ext uri="{FF2B5EF4-FFF2-40B4-BE49-F238E27FC236}">
              <a16:creationId xmlns:a16="http://schemas.microsoft.com/office/drawing/2014/main" id="{0716B967-0959-4454-9B65-D96190285CF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08" name="CuadroTexto 177">
          <a:extLst>
            <a:ext uri="{FF2B5EF4-FFF2-40B4-BE49-F238E27FC236}">
              <a16:creationId xmlns:a16="http://schemas.microsoft.com/office/drawing/2014/main" id="{5BFF1CA2-64DA-49E3-9A05-796B17AF07B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09" name="CuadroTexto 178">
          <a:extLst>
            <a:ext uri="{FF2B5EF4-FFF2-40B4-BE49-F238E27FC236}">
              <a16:creationId xmlns:a16="http://schemas.microsoft.com/office/drawing/2014/main" id="{C929AE5D-1CA0-4C99-AAED-6F7A3066A27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0" name="CuadroTexto 181">
          <a:extLst>
            <a:ext uri="{FF2B5EF4-FFF2-40B4-BE49-F238E27FC236}">
              <a16:creationId xmlns:a16="http://schemas.microsoft.com/office/drawing/2014/main" id="{34C01C78-4D23-4D56-8846-FB787F66E93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1" name="CuadroTexto 182">
          <a:extLst>
            <a:ext uri="{FF2B5EF4-FFF2-40B4-BE49-F238E27FC236}">
              <a16:creationId xmlns:a16="http://schemas.microsoft.com/office/drawing/2014/main" id="{D5298BC6-065C-4618-AFC6-057603D1CFD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2" name="CuadroTexto 183">
          <a:extLst>
            <a:ext uri="{FF2B5EF4-FFF2-40B4-BE49-F238E27FC236}">
              <a16:creationId xmlns:a16="http://schemas.microsoft.com/office/drawing/2014/main" id="{70C57ED1-5E3A-4C05-ADA3-04F9ABE7801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3" name="CuadroTexto 185">
          <a:extLst>
            <a:ext uri="{FF2B5EF4-FFF2-40B4-BE49-F238E27FC236}">
              <a16:creationId xmlns:a16="http://schemas.microsoft.com/office/drawing/2014/main" id="{E94FCC9C-9FE2-42D4-B09E-7B53C789A61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4" name="CuadroTexto 186">
          <a:extLst>
            <a:ext uri="{FF2B5EF4-FFF2-40B4-BE49-F238E27FC236}">
              <a16:creationId xmlns:a16="http://schemas.microsoft.com/office/drawing/2014/main" id="{97BA9A52-59ED-4F69-BE7C-33E4AE6601E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5" name="CuadroTexto 187">
          <a:extLst>
            <a:ext uri="{FF2B5EF4-FFF2-40B4-BE49-F238E27FC236}">
              <a16:creationId xmlns:a16="http://schemas.microsoft.com/office/drawing/2014/main" id="{74C939FB-E797-44EF-A735-F19CE93FE06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6" name="CuadroTexto 188">
          <a:extLst>
            <a:ext uri="{FF2B5EF4-FFF2-40B4-BE49-F238E27FC236}">
              <a16:creationId xmlns:a16="http://schemas.microsoft.com/office/drawing/2014/main" id="{A93833A2-6505-4982-8416-ED89D65DE0F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7" name="CuadroTexto 189">
          <a:extLst>
            <a:ext uri="{FF2B5EF4-FFF2-40B4-BE49-F238E27FC236}">
              <a16:creationId xmlns:a16="http://schemas.microsoft.com/office/drawing/2014/main" id="{C87B8FDF-6C81-420F-873E-7990BF26CE5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8" name="CuadroTexto 190">
          <a:extLst>
            <a:ext uri="{FF2B5EF4-FFF2-40B4-BE49-F238E27FC236}">
              <a16:creationId xmlns:a16="http://schemas.microsoft.com/office/drawing/2014/main" id="{A0684CFB-E946-4FB8-AB98-D887DBE6800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19" name="CuadroTexto 192">
          <a:extLst>
            <a:ext uri="{FF2B5EF4-FFF2-40B4-BE49-F238E27FC236}">
              <a16:creationId xmlns:a16="http://schemas.microsoft.com/office/drawing/2014/main" id="{7C23440D-FA05-41F0-BBEA-73729B607AC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0" name="CuadroTexto 193">
          <a:extLst>
            <a:ext uri="{FF2B5EF4-FFF2-40B4-BE49-F238E27FC236}">
              <a16:creationId xmlns:a16="http://schemas.microsoft.com/office/drawing/2014/main" id="{97FAFA11-F5F6-423D-B34C-7A28E56A7BB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1" name="CuadroTexto 194">
          <a:extLst>
            <a:ext uri="{FF2B5EF4-FFF2-40B4-BE49-F238E27FC236}">
              <a16:creationId xmlns:a16="http://schemas.microsoft.com/office/drawing/2014/main" id="{E234E6EF-520D-4AD6-81D5-B469806343C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2" name="CuadroTexto 196">
          <a:extLst>
            <a:ext uri="{FF2B5EF4-FFF2-40B4-BE49-F238E27FC236}">
              <a16:creationId xmlns:a16="http://schemas.microsoft.com/office/drawing/2014/main" id="{4E0836B7-6978-4A6C-BE0F-A661C688FC7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3" name="CuadroTexto 197">
          <a:extLst>
            <a:ext uri="{FF2B5EF4-FFF2-40B4-BE49-F238E27FC236}">
              <a16:creationId xmlns:a16="http://schemas.microsoft.com/office/drawing/2014/main" id="{69A9BE80-16EA-4942-9B4D-10F694CCEAF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4" name="CuadroTexto 198">
          <a:extLst>
            <a:ext uri="{FF2B5EF4-FFF2-40B4-BE49-F238E27FC236}">
              <a16:creationId xmlns:a16="http://schemas.microsoft.com/office/drawing/2014/main" id="{7EE828C2-0FCE-4D70-9648-F858B038C25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5" name="CuadroTexto 199">
          <a:extLst>
            <a:ext uri="{FF2B5EF4-FFF2-40B4-BE49-F238E27FC236}">
              <a16:creationId xmlns:a16="http://schemas.microsoft.com/office/drawing/2014/main" id="{2690E0B7-CBE9-471D-ADEB-953FD57B87D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6" name="CuadroTexto 200">
          <a:extLst>
            <a:ext uri="{FF2B5EF4-FFF2-40B4-BE49-F238E27FC236}">
              <a16:creationId xmlns:a16="http://schemas.microsoft.com/office/drawing/2014/main" id="{486CB4BB-DD78-44E4-BB9E-72CE742A00D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7" name="CuadroTexto 201">
          <a:extLst>
            <a:ext uri="{FF2B5EF4-FFF2-40B4-BE49-F238E27FC236}">
              <a16:creationId xmlns:a16="http://schemas.microsoft.com/office/drawing/2014/main" id="{2B809F56-61EE-4E0B-8CCE-417AD32F525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8" name="CuadroTexto 203">
          <a:extLst>
            <a:ext uri="{FF2B5EF4-FFF2-40B4-BE49-F238E27FC236}">
              <a16:creationId xmlns:a16="http://schemas.microsoft.com/office/drawing/2014/main" id="{6D7FA452-5585-4566-8DB7-A325A60DE75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29" name="CuadroTexto 204">
          <a:extLst>
            <a:ext uri="{FF2B5EF4-FFF2-40B4-BE49-F238E27FC236}">
              <a16:creationId xmlns:a16="http://schemas.microsoft.com/office/drawing/2014/main" id="{50652B35-11B5-484C-A2CC-FA460933B34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30" name="CuadroTexto 205">
          <a:extLst>
            <a:ext uri="{FF2B5EF4-FFF2-40B4-BE49-F238E27FC236}">
              <a16:creationId xmlns:a16="http://schemas.microsoft.com/office/drawing/2014/main" id="{9CCBE742-33A3-4FD6-8987-2A33CEEF4306}"/>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31" name="CuadroTexto 206">
          <a:extLst>
            <a:ext uri="{FF2B5EF4-FFF2-40B4-BE49-F238E27FC236}">
              <a16:creationId xmlns:a16="http://schemas.microsoft.com/office/drawing/2014/main" id="{DE917FFF-B272-436D-858C-BFFD21B6321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32" name="CuadroTexto 207">
          <a:extLst>
            <a:ext uri="{FF2B5EF4-FFF2-40B4-BE49-F238E27FC236}">
              <a16:creationId xmlns:a16="http://schemas.microsoft.com/office/drawing/2014/main" id="{C1DC747A-3E72-4FEF-9955-15EC8E9221D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33" name="CuadroTexto 208">
          <a:extLst>
            <a:ext uri="{FF2B5EF4-FFF2-40B4-BE49-F238E27FC236}">
              <a16:creationId xmlns:a16="http://schemas.microsoft.com/office/drawing/2014/main" id="{B1B765B8-1C55-4623-BDC9-C45CF235383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34" name="CuadroTexto 210">
          <a:extLst>
            <a:ext uri="{FF2B5EF4-FFF2-40B4-BE49-F238E27FC236}">
              <a16:creationId xmlns:a16="http://schemas.microsoft.com/office/drawing/2014/main" id="{EEFD34D2-6300-44A0-87D5-CCB1E505172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35" name="CuadroTexto 211">
          <a:extLst>
            <a:ext uri="{FF2B5EF4-FFF2-40B4-BE49-F238E27FC236}">
              <a16:creationId xmlns:a16="http://schemas.microsoft.com/office/drawing/2014/main" id="{BECCB8F7-0E83-4D48-8416-95CBB3A0D957}"/>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36" name="CuadroTexto 212">
          <a:extLst>
            <a:ext uri="{FF2B5EF4-FFF2-40B4-BE49-F238E27FC236}">
              <a16:creationId xmlns:a16="http://schemas.microsoft.com/office/drawing/2014/main" id="{4CA23E6C-CE1A-4D97-87AB-E6055958290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937" name="CuadroTexto 213">
          <a:extLst>
            <a:ext uri="{FF2B5EF4-FFF2-40B4-BE49-F238E27FC236}">
              <a16:creationId xmlns:a16="http://schemas.microsoft.com/office/drawing/2014/main" id="{F43F7EA1-FB1A-46F4-913C-FB5A7C51844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938" name="CuadroTexto 214">
          <a:extLst>
            <a:ext uri="{FF2B5EF4-FFF2-40B4-BE49-F238E27FC236}">
              <a16:creationId xmlns:a16="http://schemas.microsoft.com/office/drawing/2014/main" id="{4646F194-8594-48F6-94E2-1410E41E45DA}"/>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939" name="CuadroTexto 215">
          <a:extLst>
            <a:ext uri="{FF2B5EF4-FFF2-40B4-BE49-F238E27FC236}">
              <a16:creationId xmlns:a16="http://schemas.microsoft.com/office/drawing/2014/main" id="{6246EA23-AEB3-4722-9870-CB37717FE83E}"/>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940" name="CuadroTexto 44">
          <a:extLst>
            <a:ext uri="{FF2B5EF4-FFF2-40B4-BE49-F238E27FC236}">
              <a16:creationId xmlns:a16="http://schemas.microsoft.com/office/drawing/2014/main" id="{9A12844D-696C-44E3-826B-79F7A03EEAF1}"/>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941" name="CuadroTexto 53">
          <a:extLst>
            <a:ext uri="{FF2B5EF4-FFF2-40B4-BE49-F238E27FC236}">
              <a16:creationId xmlns:a16="http://schemas.microsoft.com/office/drawing/2014/main" id="{C3A8608E-626D-4A79-ABE3-CEDF10688C2B}"/>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107</xdr:row>
      <xdr:rowOff>0</xdr:rowOff>
    </xdr:from>
    <xdr:ext cx="65" cy="172227"/>
    <xdr:sp macro="" textlink="">
      <xdr:nvSpPr>
        <xdr:cNvPr id="5942" name="CuadroTexto 60">
          <a:extLst>
            <a:ext uri="{FF2B5EF4-FFF2-40B4-BE49-F238E27FC236}">
              <a16:creationId xmlns:a16="http://schemas.microsoft.com/office/drawing/2014/main" id="{07A9C0C4-709A-4BB0-8ABA-A3A7E756A745}"/>
            </a:ext>
          </a:extLst>
        </xdr:cNvPr>
        <xdr:cNvSpPr txBox="1"/>
      </xdr:nvSpPr>
      <xdr:spPr>
        <a:xfrm>
          <a:off x="351384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943" name="CuadroTexto 64">
          <a:extLst>
            <a:ext uri="{FF2B5EF4-FFF2-40B4-BE49-F238E27FC236}">
              <a16:creationId xmlns:a16="http://schemas.microsoft.com/office/drawing/2014/main" id="{44E9AF61-9EFD-413F-A43F-4FC04FCCE390}"/>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944" name="CuadroTexto 71">
          <a:extLst>
            <a:ext uri="{FF2B5EF4-FFF2-40B4-BE49-F238E27FC236}">
              <a16:creationId xmlns:a16="http://schemas.microsoft.com/office/drawing/2014/main" id="{B4D60475-6D71-4E36-A144-01E44E23CC2F}"/>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107</xdr:row>
      <xdr:rowOff>0</xdr:rowOff>
    </xdr:from>
    <xdr:ext cx="65" cy="172227"/>
    <xdr:sp macro="" textlink="">
      <xdr:nvSpPr>
        <xdr:cNvPr id="5945" name="CuadroTexto 78">
          <a:extLst>
            <a:ext uri="{FF2B5EF4-FFF2-40B4-BE49-F238E27FC236}">
              <a16:creationId xmlns:a16="http://schemas.microsoft.com/office/drawing/2014/main" id="{BAF444C2-015F-4949-87CD-9EC7E0405175}"/>
            </a:ext>
          </a:extLst>
        </xdr:cNvPr>
        <xdr:cNvSpPr txBox="1"/>
      </xdr:nvSpPr>
      <xdr:spPr>
        <a:xfrm>
          <a:off x="3468757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46" name="CuadroTexto 176">
          <a:extLst>
            <a:ext uri="{FF2B5EF4-FFF2-40B4-BE49-F238E27FC236}">
              <a16:creationId xmlns:a16="http://schemas.microsoft.com/office/drawing/2014/main" id="{61FF3F52-1D15-485E-B69F-234943FC1DA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47" name="CuadroTexto 177">
          <a:extLst>
            <a:ext uri="{FF2B5EF4-FFF2-40B4-BE49-F238E27FC236}">
              <a16:creationId xmlns:a16="http://schemas.microsoft.com/office/drawing/2014/main" id="{2E111051-F6E6-456F-B6A7-475394BAA0A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48" name="CuadroTexto 178">
          <a:extLst>
            <a:ext uri="{FF2B5EF4-FFF2-40B4-BE49-F238E27FC236}">
              <a16:creationId xmlns:a16="http://schemas.microsoft.com/office/drawing/2014/main" id="{B789A307-63AE-44CD-895F-DEDACC1CA9D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49" name="CuadroTexto 181">
          <a:extLst>
            <a:ext uri="{FF2B5EF4-FFF2-40B4-BE49-F238E27FC236}">
              <a16:creationId xmlns:a16="http://schemas.microsoft.com/office/drawing/2014/main" id="{D719450F-46BA-41E1-8A81-F527EA9A460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0" name="CuadroTexto 182">
          <a:extLst>
            <a:ext uri="{FF2B5EF4-FFF2-40B4-BE49-F238E27FC236}">
              <a16:creationId xmlns:a16="http://schemas.microsoft.com/office/drawing/2014/main" id="{2260BAA3-A36B-4742-AC4C-3214291EA39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1" name="CuadroTexto 183">
          <a:extLst>
            <a:ext uri="{FF2B5EF4-FFF2-40B4-BE49-F238E27FC236}">
              <a16:creationId xmlns:a16="http://schemas.microsoft.com/office/drawing/2014/main" id="{D7A49A04-E3FA-4E1E-9857-6E551219123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2" name="CuadroTexto 185">
          <a:extLst>
            <a:ext uri="{FF2B5EF4-FFF2-40B4-BE49-F238E27FC236}">
              <a16:creationId xmlns:a16="http://schemas.microsoft.com/office/drawing/2014/main" id="{DF124F1B-CFE6-4046-BCB0-44A9E5F148C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3" name="CuadroTexto 186">
          <a:extLst>
            <a:ext uri="{FF2B5EF4-FFF2-40B4-BE49-F238E27FC236}">
              <a16:creationId xmlns:a16="http://schemas.microsoft.com/office/drawing/2014/main" id="{299D2F44-1395-4D95-89DB-B49EF4FF75E5}"/>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4" name="CuadroTexto 187">
          <a:extLst>
            <a:ext uri="{FF2B5EF4-FFF2-40B4-BE49-F238E27FC236}">
              <a16:creationId xmlns:a16="http://schemas.microsoft.com/office/drawing/2014/main" id="{4D80C01C-0A17-4F08-8AD6-5324DB7BD8D8}"/>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5" name="CuadroTexto 188">
          <a:extLst>
            <a:ext uri="{FF2B5EF4-FFF2-40B4-BE49-F238E27FC236}">
              <a16:creationId xmlns:a16="http://schemas.microsoft.com/office/drawing/2014/main" id="{FE5E15C6-01AE-4B4F-A6F3-D6E8301F468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6" name="CuadroTexto 189">
          <a:extLst>
            <a:ext uri="{FF2B5EF4-FFF2-40B4-BE49-F238E27FC236}">
              <a16:creationId xmlns:a16="http://schemas.microsoft.com/office/drawing/2014/main" id="{B9518B8D-D742-44C6-876F-0AC9EDEED34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7" name="CuadroTexto 190">
          <a:extLst>
            <a:ext uri="{FF2B5EF4-FFF2-40B4-BE49-F238E27FC236}">
              <a16:creationId xmlns:a16="http://schemas.microsoft.com/office/drawing/2014/main" id="{796A49D8-56BE-45B7-A003-71E3B5DE5E7D}"/>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8" name="CuadroTexto 192">
          <a:extLst>
            <a:ext uri="{FF2B5EF4-FFF2-40B4-BE49-F238E27FC236}">
              <a16:creationId xmlns:a16="http://schemas.microsoft.com/office/drawing/2014/main" id="{51D19773-C4EC-4199-93EC-738487F62DD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59" name="CuadroTexto 193">
          <a:extLst>
            <a:ext uri="{FF2B5EF4-FFF2-40B4-BE49-F238E27FC236}">
              <a16:creationId xmlns:a16="http://schemas.microsoft.com/office/drawing/2014/main" id="{BE3F9A71-98A3-4415-8723-4DC90917B49F}"/>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0" name="CuadroTexto 194">
          <a:extLst>
            <a:ext uri="{FF2B5EF4-FFF2-40B4-BE49-F238E27FC236}">
              <a16:creationId xmlns:a16="http://schemas.microsoft.com/office/drawing/2014/main" id="{388C0F78-639F-4A06-9BAD-DBD8C4BADD9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1" name="CuadroTexto 196">
          <a:extLst>
            <a:ext uri="{FF2B5EF4-FFF2-40B4-BE49-F238E27FC236}">
              <a16:creationId xmlns:a16="http://schemas.microsoft.com/office/drawing/2014/main" id="{1A4FC781-9965-410A-8575-A79F60CB447B}"/>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2" name="CuadroTexto 197">
          <a:extLst>
            <a:ext uri="{FF2B5EF4-FFF2-40B4-BE49-F238E27FC236}">
              <a16:creationId xmlns:a16="http://schemas.microsoft.com/office/drawing/2014/main" id="{83D5187C-6921-41B2-A61B-548AD76F604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3" name="CuadroTexto 198">
          <a:extLst>
            <a:ext uri="{FF2B5EF4-FFF2-40B4-BE49-F238E27FC236}">
              <a16:creationId xmlns:a16="http://schemas.microsoft.com/office/drawing/2014/main" id="{B47DD4B4-036E-44A9-B7AB-86D907C8ADE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4" name="CuadroTexto 199">
          <a:extLst>
            <a:ext uri="{FF2B5EF4-FFF2-40B4-BE49-F238E27FC236}">
              <a16:creationId xmlns:a16="http://schemas.microsoft.com/office/drawing/2014/main" id="{23BD66B5-B46D-4829-8B9A-0B41D346EA1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5" name="CuadroTexto 200">
          <a:extLst>
            <a:ext uri="{FF2B5EF4-FFF2-40B4-BE49-F238E27FC236}">
              <a16:creationId xmlns:a16="http://schemas.microsoft.com/office/drawing/2014/main" id="{6DE26BDC-3DCD-43BA-B192-1B949B44F5C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6" name="CuadroTexto 201">
          <a:extLst>
            <a:ext uri="{FF2B5EF4-FFF2-40B4-BE49-F238E27FC236}">
              <a16:creationId xmlns:a16="http://schemas.microsoft.com/office/drawing/2014/main" id="{99A95FCF-F107-4E76-A40F-C1C04075824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7" name="CuadroTexto 203">
          <a:extLst>
            <a:ext uri="{FF2B5EF4-FFF2-40B4-BE49-F238E27FC236}">
              <a16:creationId xmlns:a16="http://schemas.microsoft.com/office/drawing/2014/main" id="{64D9D8FE-7B0A-45F5-9474-14883ECDE23E}"/>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8" name="CuadroTexto 204">
          <a:extLst>
            <a:ext uri="{FF2B5EF4-FFF2-40B4-BE49-F238E27FC236}">
              <a16:creationId xmlns:a16="http://schemas.microsoft.com/office/drawing/2014/main" id="{D46D60B9-7F93-46BD-A683-BCF657CF9141}"/>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69" name="CuadroTexto 205">
          <a:extLst>
            <a:ext uri="{FF2B5EF4-FFF2-40B4-BE49-F238E27FC236}">
              <a16:creationId xmlns:a16="http://schemas.microsoft.com/office/drawing/2014/main" id="{A6861F6A-19A7-4FE4-952F-4C21C5CA0409}"/>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70" name="CuadroTexto 206">
          <a:extLst>
            <a:ext uri="{FF2B5EF4-FFF2-40B4-BE49-F238E27FC236}">
              <a16:creationId xmlns:a16="http://schemas.microsoft.com/office/drawing/2014/main" id="{719D8160-9A9E-4856-A657-7E72703857A3}"/>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71" name="CuadroTexto 207">
          <a:extLst>
            <a:ext uri="{FF2B5EF4-FFF2-40B4-BE49-F238E27FC236}">
              <a16:creationId xmlns:a16="http://schemas.microsoft.com/office/drawing/2014/main" id="{290B135A-BE38-484C-A205-512D4EA61CD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72" name="CuadroTexto 208">
          <a:extLst>
            <a:ext uri="{FF2B5EF4-FFF2-40B4-BE49-F238E27FC236}">
              <a16:creationId xmlns:a16="http://schemas.microsoft.com/office/drawing/2014/main" id="{B4E4AC66-CFA5-476E-A7D9-82148840278C}"/>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73" name="CuadroTexto 210">
          <a:extLst>
            <a:ext uri="{FF2B5EF4-FFF2-40B4-BE49-F238E27FC236}">
              <a16:creationId xmlns:a16="http://schemas.microsoft.com/office/drawing/2014/main" id="{E89B87E8-8419-408F-A035-3BF61335D0E2}"/>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74" name="CuadroTexto 211">
          <a:extLst>
            <a:ext uri="{FF2B5EF4-FFF2-40B4-BE49-F238E27FC236}">
              <a16:creationId xmlns:a16="http://schemas.microsoft.com/office/drawing/2014/main" id="{8E0F30FF-8581-48D9-91DD-5D48499336C0}"/>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107</xdr:row>
      <xdr:rowOff>0</xdr:rowOff>
    </xdr:from>
    <xdr:ext cx="65" cy="172227"/>
    <xdr:sp macro="" textlink="">
      <xdr:nvSpPr>
        <xdr:cNvPr id="5975" name="CuadroTexto 212">
          <a:extLst>
            <a:ext uri="{FF2B5EF4-FFF2-40B4-BE49-F238E27FC236}">
              <a16:creationId xmlns:a16="http://schemas.microsoft.com/office/drawing/2014/main" id="{EFE1E129-3CF7-4D3C-B661-E10AA9A799CA}"/>
            </a:ext>
          </a:extLst>
        </xdr:cNvPr>
        <xdr:cNvSpPr txBox="1"/>
      </xdr:nvSpPr>
      <xdr:spPr>
        <a:xfrm>
          <a:off x="33767184"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976" name="CuadroTexto 213">
          <a:extLst>
            <a:ext uri="{FF2B5EF4-FFF2-40B4-BE49-F238E27FC236}">
              <a16:creationId xmlns:a16="http://schemas.microsoft.com/office/drawing/2014/main" id="{4C53411C-DA9D-4C7B-BFE3-11EF288E8857}"/>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977" name="CuadroTexto 214">
          <a:extLst>
            <a:ext uri="{FF2B5EF4-FFF2-40B4-BE49-F238E27FC236}">
              <a16:creationId xmlns:a16="http://schemas.microsoft.com/office/drawing/2014/main" id="{DE37DB2E-1E01-45D2-9C2D-A4FF11A6946D}"/>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107</xdr:row>
      <xdr:rowOff>0</xdr:rowOff>
    </xdr:from>
    <xdr:ext cx="65" cy="172227"/>
    <xdr:sp macro="" textlink="">
      <xdr:nvSpPr>
        <xdr:cNvPr id="5978" name="CuadroTexto 215">
          <a:extLst>
            <a:ext uri="{FF2B5EF4-FFF2-40B4-BE49-F238E27FC236}">
              <a16:creationId xmlns:a16="http://schemas.microsoft.com/office/drawing/2014/main" id="{1B8C2817-8BA8-44D4-A582-CAF7B2B23C46}"/>
            </a:ext>
          </a:extLst>
        </xdr:cNvPr>
        <xdr:cNvSpPr txBox="1"/>
      </xdr:nvSpPr>
      <xdr:spPr>
        <a:xfrm>
          <a:off x="34605021" y="136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5979" name="CuadroTexto 44">
          <a:extLst>
            <a:ext uri="{FF2B5EF4-FFF2-40B4-BE49-F238E27FC236}">
              <a16:creationId xmlns:a16="http://schemas.microsoft.com/office/drawing/2014/main" id="{7069598F-DC12-4DC3-AA5E-253086C66621}"/>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5980" name="CuadroTexto 53">
          <a:extLst>
            <a:ext uri="{FF2B5EF4-FFF2-40B4-BE49-F238E27FC236}">
              <a16:creationId xmlns:a16="http://schemas.microsoft.com/office/drawing/2014/main" id="{B9E35E23-6D10-4A0F-B93E-A5DB3D111D81}"/>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5981" name="CuadroTexto 60">
          <a:extLst>
            <a:ext uri="{FF2B5EF4-FFF2-40B4-BE49-F238E27FC236}">
              <a16:creationId xmlns:a16="http://schemas.microsoft.com/office/drawing/2014/main" id="{23C13D63-DEBE-4B1F-A4C0-D85408E3E16D}"/>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5982" name="CuadroTexto 64">
          <a:extLst>
            <a:ext uri="{FF2B5EF4-FFF2-40B4-BE49-F238E27FC236}">
              <a16:creationId xmlns:a16="http://schemas.microsoft.com/office/drawing/2014/main" id="{45098141-35A3-464C-8B07-6940D77E8288}"/>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5983" name="CuadroTexto 71">
          <a:extLst>
            <a:ext uri="{FF2B5EF4-FFF2-40B4-BE49-F238E27FC236}">
              <a16:creationId xmlns:a16="http://schemas.microsoft.com/office/drawing/2014/main" id="{69FCA663-429D-4638-B9BB-FD65334EEED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5984" name="CuadroTexto 78">
          <a:extLst>
            <a:ext uri="{FF2B5EF4-FFF2-40B4-BE49-F238E27FC236}">
              <a16:creationId xmlns:a16="http://schemas.microsoft.com/office/drawing/2014/main" id="{E65F0E30-E79F-4A3E-8679-89103336D998}"/>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85" name="CuadroTexto 176">
          <a:extLst>
            <a:ext uri="{FF2B5EF4-FFF2-40B4-BE49-F238E27FC236}">
              <a16:creationId xmlns:a16="http://schemas.microsoft.com/office/drawing/2014/main" id="{C3AC1B4C-CA56-4953-986F-B136D9BA5B1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86" name="CuadroTexto 177">
          <a:extLst>
            <a:ext uri="{FF2B5EF4-FFF2-40B4-BE49-F238E27FC236}">
              <a16:creationId xmlns:a16="http://schemas.microsoft.com/office/drawing/2014/main" id="{6743CA0C-FC4E-4975-B6BD-CA9654B0CCA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87" name="CuadroTexto 178">
          <a:extLst>
            <a:ext uri="{FF2B5EF4-FFF2-40B4-BE49-F238E27FC236}">
              <a16:creationId xmlns:a16="http://schemas.microsoft.com/office/drawing/2014/main" id="{3714613F-7F4C-48E6-9D28-F386F9F78ED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88" name="CuadroTexto 181">
          <a:extLst>
            <a:ext uri="{FF2B5EF4-FFF2-40B4-BE49-F238E27FC236}">
              <a16:creationId xmlns:a16="http://schemas.microsoft.com/office/drawing/2014/main" id="{57C84B30-8393-479F-A4B1-DC1AF1D742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89" name="CuadroTexto 182">
          <a:extLst>
            <a:ext uri="{FF2B5EF4-FFF2-40B4-BE49-F238E27FC236}">
              <a16:creationId xmlns:a16="http://schemas.microsoft.com/office/drawing/2014/main" id="{02F90552-AA63-4B59-B949-7FFD58C7632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0" name="CuadroTexto 183">
          <a:extLst>
            <a:ext uri="{FF2B5EF4-FFF2-40B4-BE49-F238E27FC236}">
              <a16:creationId xmlns:a16="http://schemas.microsoft.com/office/drawing/2014/main" id="{CE96267D-533F-4568-8FEE-1127DE3859C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1" name="CuadroTexto 185">
          <a:extLst>
            <a:ext uri="{FF2B5EF4-FFF2-40B4-BE49-F238E27FC236}">
              <a16:creationId xmlns:a16="http://schemas.microsoft.com/office/drawing/2014/main" id="{AB4474B9-D4AE-481F-A01E-7AE719992DF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2" name="CuadroTexto 186">
          <a:extLst>
            <a:ext uri="{FF2B5EF4-FFF2-40B4-BE49-F238E27FC236}">
              <a16:creationId xmlns:a16="http://schemas.microsoft.com/office/drawing/2014/main" id="{B17E66ED-FE7D-4608-9D9D-6B1852829B5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3" name="CuadroTexto 187">
          <a:extLst>
            <a:ext uri="{FF2B5EF4-FFF2-40B4-BE49-F238E27FC236}">
              <a16:creationId xmlns:a16="http://schemas.microsoft.com/office/drawing/2014/main" id="{CC56A8F2-EA64-454F-A900-9DACA8C7D09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4" name="CuadroTexto 188">
          <a:extLst>
            <a:ext uri="{FF2B5EF4-FFF2-40B4-BE49-F238E27FC236}">
              <a16:creationId xmlns:a16="http://schemas.microsoft.com/office/drawing/2014/main" id="{73CBC003-D4D6-4714-86A5-07A04933714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5" name="CuadroTexto 189">
          <a:extLst>
            <a:ext uri="{FF2B5EF4-FFF2-40B4-BE49-F238E27FC236}">
              <a16:creationId xmlns:a16="http://schemas.microsoft.com/office/drawing/2014/main" id="{97742421-BBB2-41C6-BEC8-1ED1ACE6CF6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6" name="CuadroTexto 190">
          <a:extLst>
            <a:ext uri="{FF2B5EF4-FFF2-40B4-BE49-F238E27FC236}">
              <a16:creationId xmlns:a16="http://schemas.microsoft.com/office/drawing/2014/main" id="{CC77A03C-114B-4E60-9B64-3E326849A40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7" name="CuadroTexto 192">
          <a:extLst>
            <a:ext uri="{FF2B5EF4-FFF2-40B4-BE49-F238E27FC236}">
              <a16:creationId xmlns:a16="http://schemas.microsoft.com/office/drawing/2014/main" id="{C355FA18-0A99-43FB-9AD5-6A928F1CD53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8" name="CuadroTexto 193">
          <a:extLst>
            <a:ext uri="{FF2B5EF4-FFF2-40B4-BE49-F238E27FC236}">
              <a16:creationId xmlns:a16="http://schemas.microsoft.com/office/drawing/2014/main" id="{12DA0FFC-30A9-4733-8458-BF9224E14D9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5999" name="CuadroTexto 194">
          <a:extLst>
            <a:ext uri="{FF2B5EF4-FFF2-40B4-BE49-F238E27FC236}">
              <a16:creationId xmlns:a16="http://schemas.microsoft.com/office/drawing/2014/main" id="{D112C2A7-CC27-4DB8-A34A-70B38D113E6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0" name="CuadroTexto 196">
          <a:extLst>
            <a:ext uri="{FF2B5EF4-FFF2-40B4-BE49-F238E27FC236}">
              <a16:creationId xmlns:a16="http://schemas.microsoft.com/office/drawing/2014/main" id="{F8ADBD07-B4C1-4D23-A7F7-2439AC0ED96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1" name="CuadroTexto 197">
          <a:extLst>
            <a:ext uri="{FF2B5EF4-FFF2-40B4-BE49-F238E27FC236}">
              <a16:creationId xmlns:a16="http://schemas.microsoft.com/office/drawing/2014/main" id="{D81BF6AB-6BC3-4465-A53D-6D1F5C5FF30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2" name="CuadroTexto 198">
          <a:extLst>
            <a:ext uri="{FF2B5EF4-FFF2-40B4-BE49-F238E27FC236}">
              <a16:creationId xmlns:a16="http://schemas.microsoft.com/office/drawing/2014/main" id="{9DD1B2D0-04DB-4D71-B994-682F973905A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3" name="CuadroTexto 199">
          <a:extLst>
            <a:ext uri="{FF2B5EF4-FFF2-40B4-BE49-F238E27FC236}">
              <a16:creationId xmlns:a16="http://schemas.microsoft.com/office/drawing/2014/main" id="{C4A65303-FD67-40FC-B881-D32B29EEC2F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4" name="CuadroTexto 200">
          <a:extLst>
            <a:ext uri="{FF2B5EF4-FFF2-40B4-BE49-F238E27FC236}">
              <a16:creationId xmlns:a16="http://schemas.microsoft.com/office/drawing/2014/main" id="{7ECA2168-2DE6-405C-8873-6C57D92C6DF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5" name="CuadroTexto 201">
          <a:extLst>
            <a:ext uri="{FF2B5EF4-FFF2-40B4-BE49-F238E27FC236}">
              <a16:creationId xmlns:a16="http://schemas.microsoft.com/office/drawing/2014/main" id="{72EBBCA9-E47E-4050-B3DE-6EC6B0C59B6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6" name="CuadroTexto 203">
          <a:extLst>
            <a:ext uri="{FF2B5EF4-FFF2-40B4-BE49-F238E27FC236}">
              <a16:creationId xmlns:a16="http://schemas.microsoft.com/office/drawing/2014/main" id="{41A20D43-6DBA-45A8-9B79-3E88E1DCA44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7" name="CuadroTexto 204">
          <a:extLst>
            <a:ext uri="{FF2B5EF4-FFF2-40B4-BE49-F238E27FC236}">
              <a16:creationId xmlns:a16="http://schemas.microsoft.com/office/drawing/2014/main" id="{FA5F0CE7-B212-4447-961B-8C90C343187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8" name="CuadroTexto 205">
          <a:extLst>
            <a:ext uri="{FF2B5EF4-FFF2-40B4-BE49-F238E27FC236}">
              <a16:creationId xmlns:a16="http://schemas.microsoft.com/office/drawing/2014/main" id="{C6382309-82BC-4619-890F-4CDE852DEA7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09" name="CuadroTexto 206">
          <a:extLst>
            <a:ext uri="{FF2B5EF4-FFF2-40B4-BE49-F238E27FC236}">
              <a16:creationId xmlns:a16="http://schemas.microsoft.com/office/drawing/2014/main" id="{FFAD88E8-1384-4B1A-9203-98EF66A35DA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10" name="CuadroTexto 207">
          <a:extLst>
            <a:ext uri="{FF2B5EF4-FFF2-40B4-BE49-F238E27FC236}">
              <a16:creationId xmlns:a16="http://schemas.microsoft.com/office/drawing/2014/main" id="{73D5E488-022E-4F03-BD4B-1AD80B37122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11" name="CuadroTexto 208">
          <a:extLst>
            <a:ext uri="{FF2B5EF4-FFF2-40B4-BE49-F238E27FC236}">
              <a16:creationId xmlns:a16="http://schemas.microsoft.com/office/drawing/2014/main" id="{8F637680-FA26-4F09-BA5D-08EF7E26C44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12" name="CuadroTexto 210">
          <a:extLst>
            <a:ext uri="{FF2B5EF4-FFF2-40B4-BE49-F238E27FC236}">
              <a16:creationId xmlns:a16="http://schemas.microsoft.com/office/drawing/2014/main" id="{7E35CD5F-F127-452E-B9D3-5C89B3D06FF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13" name="CuadroTexto 211">
          <a:extLst>
            <a:ext uri="{FF2B5EF4-FFF2-40B4-BE49-F238E27FC236}">
              <a16:creationId xmlns:a16="http://schemas.microsoft.com/office/drawing/2014/main" id="{1087C289-7692-4759-ACF4-84E065EDA86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14" name="CuadroTexto 212">
          <a:extLst>
            <a:ext uri="{FF2B5EF4-FFF2-40B4-BE49-F238E27FC236}">
              <a16:creationId xmlns:a16="http://schemas.microsoft.com/office/drawing/2014/main" id="{B6DCCEAF-4AD7-4E80-8846-FFD3DD82C1E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15" name="CuadroTexto 213">
          <a:extLst>
            <a:ext uri="{FF2B5EF4-FFF2-40B4-BE49-F238E27FC236}">
              <a16:creationId xmlns:a16="http://schemas.microsoft.com/office/drawing/2014/main" id="{148BCB9C-242F-415F-8742-688A96C96C13}"/>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16" name="CuadroTexto 214">
          <a:extLst>
            <a:ext uri="{FF2B5EF4-FFF2-40B4-BE49-F238E27FC236}">
              <a16:creationId xmlns:a16="http://schemas.microsoft.com/office/drawing/2014/main" id="{64AEC7B1-B543-4F20-BE55-CB4F3F2F8E2A}"/>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17" name="CuadroTexto 215">
          <a:extLst>
            <a:ext uri="{FF2B5EF4-FFF2-40B4-BE49-F238E27FC236}">
              <a16:creationId xmlns:a16="http://schemas.microsoft.com/office/drawing/2014/main" id="{2CCC4242-1131-4867-96B4-6942FBC6116C}"/>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18" name="CuadroTexto 44">
          <a:extLst>
            <a:ext uri="{FF2B5EF4-FFF2-40B4-BE49-F238E27FC236}">
              <a16:creationId xmlns:a16="http://schemas.microsoft.com/office/drawing/2014/main" id="{C63B4F1E-E980-4DAD-A152-99EF37FA040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19" name="CuadroTexto 53">
          <a:extLst>
            <a:ext uri="{FF2B5EF4-FFF2-40B4-BE49-F238E27FC236}">
              <a16:creationId xmlns:a16="http://schemas.microsoft.com/office/drawing/2014/main" id="{DC4B3C36-4409-4B79-B311-221EAF68ADBC}"/>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20" name="CuadroTexto 60">
          <a:extLst>
            <a:ext uri="{FF2B5EF4-FFF2-40B4-BE49-F238E27FC236}">
              <a16:creationId xmlns:a16="http://schemas.microsoft.com/office/drawing/2014/main" id="{F4340B84-0804-4032-BA2A-D720715FD21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021" name="CuadroTexto 64">
          <a:extLst>
            <a:ext uri="{FF2B5EF4-FFF2-40B4-BE49-F238E27FC236}">
              <a16:creationId xmlns:a16="http://schemas.microsoft.com/office/drawing/2014/main" id="{7506D1DC-5797-4F41-A9D3-27C3319046C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022" name="CuadroTexto 71">
          <a:extLst>
            <a:ext uri="{FF2B5EF4-FFF2-40B4-BE49-F238E27FC236}">
              <a16:creationId xmlns:a16="http://schemas.microsoft.com/office/drawing/2014/main" id="{9371796E-5CB5-4627-8FCD-B382C8A73458}"/>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023" name="CuadroTexto 78">
          <a:extLst>
            <a:ext uri="{FF2B5EF4-FFF2-40B4-BE49-F238E27FC236}">
              <a16:creationId xmlns:a16="http://schemas.microsoft.com/office/drawing/2014/main" id="{03574C13-4FA8-452D-9685-662237BBB8DB}"/>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24" name="CuadroTexto 176">
          <a:extLst>
            <a:ext uri="{FF2B5EF4-FFF2-40B4-BE49-F238E27FC236}">
              <a16:creationId xmlns:a16="http://schemas.microsoft.com/office/drawing/2014/main" id="{A162F8BB-8C60-4F93-A7BD-23B4BBC0E7C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25" name="CuadroTexto 177">
          <a:extLst>
            <a:ext uri="{FF2B5EF4-FFF2-40B4-BE49-F238E27FC236}">
              <a16:creationId xmlns:a16="http://schemas.microsoft.com/office/drawing/2014/main" id="{49DC8653-21D4-4F2A-A862-7425A6D7311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26" name="CuadroTexto 178">
          <a:extLst>
            <a:ext uri="{FF2B5EF4-FFF2-40B4-BE49-F238E27FC236}">
              <a16:creationId xmlns:a16="http://schemas.microsoft.com/office/drawing/2014/main" id="{2201480C-F38E-4C6F-829D-A005721D2D1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27" name="CuadroTexto 181">
          <a:extLst>
            <a:ext uri="{FF2B5EF4-FFF2-40B4-BE49-F238E27FC236}">
              <a16:creationId xmlns:a16="http://schemas.microsoft.com/office/drawing/2014/main" id="{2A3B8163-3372-4504-A55B-037C9B0B458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28" name="CuadroTexto 182">
          <a:extLst>
            <a:ext uri="{FF2B5EF4-FFF2-40B4-BE49-F238E27FC236}">
              <a16:creationId xmlns:a16="http://schemas.microsoft.com/office/drawing/2014/main" id="{F04C36F7-9946-4B0E-B161-9EFA35EDB9A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29" name="CuadroTexto 183">
          <a:extLst>
            <a:ext uri="{FF2B5EF4-FFF2-40B4-BE49-F238E27FC236}">
              <a16:creationId xmlns:a16="http://schemas.microsoft.com/office/drawing/2014/main" id="{E9D4EAD5-5A5E-42BF-B832-8490B3E6AB4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0" name="CuadroTexto 185">
          <a:extLst>
            <a:ext uri="{FF2B5EF4-FFF2-40B4-BE49-F238E27FC236}">
              <a16:creationId xmlns:a16="http://schemas.microsoft.com/office/drawing/2014/main" id="{C353F1FC-E557-4D2D-95BB-B0636BFDE62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1" name="CuadroTexto 186">
          <a:extLst>
            <a:ext uri="{FF2B5EF4-FFF2-40B4-BE49-F238E27FC236}">
              <a16:creationId xmlns:a16="http://schemas.microsoft.com/office/drawing/2014/main" id="{8FBD5221-01AB-4260-8772-5093E40BEB7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2" name="CuadroTexto 187">
          <a:extLst>
            <a:ext uri="{FF2B5EF4-FFF2-40B4-BE49-F238E27FC236}">
              <a16:creationId xmlns:a16="http://schemas.microsoft.com/office/drawing/2014/main" id="{60D728E6-1170-4BB6-8B97-FAECC843599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3" name="CuadroTexto 188">
          <a:extLst>
            <a:ext uri="{FF2B5EF4-FFF2-40B4-BE49-F238E27FC236}">
              <a16:creationId xmlns:a16="http://schemas.microsoft.com/office/drawing/2014/main" id="{48AF1FCC-377A-4A45-A0DB-5B0F0ABE8DD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4" name="CuadroTexto 189">
          <a:extLst>
            <a:ext uri="{FF2B5EF4-FFF2-40B4-BE49-F238E27FC236}">
              <a16:creationId xmlns:a16="http://schemas.microsoft.com/office/drawing/2014/main" id="{514688B9-358E-480A-BBA2-147D34594DA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5" name="CuadroTexto 190">
          <a:extLst>
            <a:ext uri="{FF2B5EF4-FFF2-40B4-BE49-F238E27FC236}">
              <a16:creationId xmlns:a16="http://schemas.microsoft.com/office/drawing/2014/main" id="{35BBA9C7-9B33-4787-9224-61345AFD697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6" name="CuadroTexto 192">
          <a:extLst>
            <a:ext uri="{FF2B5EF4-FFF2-40B4-BE49-F238E27FC236}">
              <a16:creationId xmlns:a16="http://schemas.microsoft.com/office/drawing/2014/main" id="{252B89BC-7514-4583-9532-7FBEF7B9EA4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7" name="CuadroTexto 193">
          <a:extLst>
            <a:ext uri="{FF2B5EF4-FFF2-40B4-BE49-F238E27FC236}">
              <a16:creationId xmlns:a16="http://schemas.microsoft.com/office/drawing/2014/main" id="{018E85FB-5EC1-448D-8DCD-36287EF0BBD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8" name="CuadroTexto 194">
          <a:extLst>
            <a:ext uri="{FF2B5EF4-FFF2-40B4-BE49-F238E27FC236}">
              <a16:creationId xmlns:a16="http://schemas.microsoft.com/office/drawing/2014/main" id="{E321321E-71FF-4099-A07F-61F903CB6BE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39" name="CuadroTexto 196">
          <a:extLst>
            <a:ext uri="{FF2B5EF4-FFF2-40B4-BE49-F238E27FC236}">
              <a16:creationId xmlns:a16="http://schemas.microsoft.com/office/drawing/2014/main" id="{6CFEB1F3-1C97-4A66-B8E1-DB0FE5AB9F3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0" name="CuadroTexto 197">
          <a:extLst>
            <a:ext uri="{FF2B5EF4-FFF2-40B4-BE49-F238E27FC236}">
              <a16:creationId xmlns:a16="http://schemas.microsoft.com/office/drawing/2014/main" id="{35439C97-1B36-4C37-9ABA-78090C51CF8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1" name="CuadroTexto 198">
          <a:extLst>
            <a:ext uri="{FF2B5EF4-FFF2-40B4-BE49-F238E27FC236}">
              <a16:creationId xmlns:a16="http://schemas.microsoft.com/office/drawing/2014/main" id="{F0C00979-D637-4FD8-A762-7F2A7ED16F3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2" name="CuadroTexto 199">
          <a:extLst>
            <a:ext uri="{FF2B5EF4-FFF2-40B4-BE49-F238E27FC236}">
              <a16:creationId xmlns:a16="http://schemas.microsoft.com/office/drawing/2014/main" id="{7B862244-2679-4FF3-8627-4A43BA7F0E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3" name="CuadroTexto 200">
          <a:extLst>
            <a:ext uri="{FF2B5EF4-FFF2-40B4-BE49-F238E27FC236}">
              <a16:creationId xmlns:a16="http://schemas.microsoft.com/office/drawing/2014/main" id="{35854768-A128-447E-A216-A1383F73245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4" name="CuadroTexto 201">
          <a:extLst>
            <a:ext uri="{FF2B5EF4-FFF2-40B4-BE49-F238E27FC236}">
              <a16:creationId xmlns:a16="http://schemas.microsoft.com/office/drawing/2014/main" id="{B3959D1F-8689-4E9B-8940-A7518949768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5" name="CuadroTexto 203">
          <a:extLst>
            <a:ext uri="{FF2B5EF4-FFF2-40B4-BE49-F238E27FC236}">
              <a16:creationId xmlns:a16="http://schemas.microsoft.com/office/drawing/2014/main" id="{C73A00AA-6A84-485B-971A-F2155D7FDDB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6" name="CuadroTexto 204">
          <a:extLst>
            <a:ext uri="{FF2B5EF4-FFF2-40B4-BE49-F238E27FC236}">
              <a16:creationId xmlns:a16="http://schemas.microsoft.com/office/drawing/2014/main" id="{C6357DCD-9EF0-4336-84B6-663F542444C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7" name="CuadroTexto 205">
          <a:extLst>
            <a:ext uri="{FF2B5EF4-FFF2-40B4-BE49-F238E27FC236}">
              <a16:creationId xmlns:a16="http://schemas.microsoft.com/office/drawing/2014/main" id="{3D816E4D-5430-4C1D-84CF-BA018CD20FE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8" name="CuadroTexto 206">
          <a:extLst>
            <a:ext uri="{FF2B5EF4-FFF2-40B4-BE49-F238E27FC236}">
              <a16:creationId xmlns:a16="http://schemas.microsoft.com/office/drawing/2014/main" id="{0340B276-F826-4DA9-94E5-D8F8094210B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49" name="CuadroTexto 207">
          <a:extLst>
            <a:ext uri="{FF2B5EF4-FFF2-40B4-BE49-F238E27FC236}">
              <a16:creationId xmlns:a16="http://schemas.microsoft.com/office/drawing/2014/main" id="{74FC5150-0433-4FF7-8AE4-3DE0D16997E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50" name="CuadroTexto 208">
          <a:extLst>
            <a:ext uri="{FF2B5EF4-FFF2-40B4-BE49-F238E27FC236}">
              <a16:creationId xmlns:a16="http://schemas.microsoft.com/office/drawing/2014/main" id="{FB891BEE-1684-40ED-9544-EAC683C3C26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51" name="CuadroTexto 210">
          <a:extLst>
            <a:ext uri="{FF2B5EF4-FFF2-40B4-BE49-F238E27FC236}">
              <a16:creationId xmlns:a16="http://schemas.microsoft.com/office/drawing/2014/main" id="{BB926D61-10E6-491B-A42F-F8F705F626E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52" name="CuadroTexto 211">
          <a:extLst>
            <a:ext uri="{FF2B5EF4-FFF2-40B4-BE49-F238E27FC236}">
              <a16:creationId xmlns:a16="http://schemas.microsoft.com/office/drawing/2014/main" id="{4EA2548F-20A9-49DE-9055-3D4B5007814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53" name="CuadroTexto 212">
          <a:extLst>
            <a:ext uri="{FF2B5EF4-FFF2-40B4-BE49-F238E27FC236}">
              <a16:creationId xmlns:a16="http://schemas.microsoft.com/office/drawing/2014/main" id="{90E4C92C-5819-4BFD-B69F-CE877A40E21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54" name="CuadroTexto 213">
          <a:extLst>
            <a:ext uri="{FF2B5EF4-FFF2-40B4-BE49-F238E27FC236}">
              <a16:creationId xmlns:a16="http://schemas.microsoft.com/office/drawing/2014/main" id="{00DEF9BF-9473-425E-971C-9D037DD35B76}"/>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55" name="CuadroTexto 214">
          <a:extLst>
            <a:ext uri="{FF2B5EF4-FFF2-40B4-BE49-F238E27FC236}">
              <a16:creationId xmlns:a16="http://schemas.microsoft.com/office/drawing/2014/main" id="{26B11AEB-514F-4191-97D9-3D3E46A029EC}"/>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56" name="CuadroTexto 215">
          <a:extLst>
            <a:ext uri="{FF2B5EF4-FFF2-40B4-BE49-F238E27FC236}">
              <a16:creationId xmlns:a16="http://schemas.microsoft.com/office/drawing/2014/main" id="{374107DE-430D-4823-B89C-2EF5D3AE3A00}"/>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57" name="CuadroTexto 44">
          <a:extLst>
            <a:ext uri="{FF2B5EF4-FFF2-40B4-BE49-F238E27FC236}">
              <a16:creationId xmlns:a16="http://schemas.microsoft.com/office/drawing/2014/main" id="{14DED9F7-6FAB-47A6-B52B-90B927DE6743}"/>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58" name="CuadroTexto 53">
          <a:extLst>
            <a:ext uri="{FF2B5EF4-FFF2-40B4-BE49-F238E27FC236}">
              <a16:creationId xmlns:a16="http://schemas.microsoft.com/office/drawing/2014/main" id="{388C831C-F830-4553-AF25-C511FA7AD01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59" name="CuadroTexto 60">
          <a:extLst>
            <a:ext uri="{FF2B5EF4-FFF2-40B4-BE49-F238E27FC236}">
              <a16:creationId xmlns:a16="http://schemas.microsoft.com/office/drawing/2014/main" id="{E55101D6-D64A-42B9-B4BD-E37B3F964D57}"/>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060" name="CuadroTexto 64">
          <a:extLst>
            <a:ext uri="{FF2B5EF4-FFF2-40B4-BE49-F238E27FC236}">
              <a16:creationId xmlns:a16="http://schemas.microsoft.com/office/drawing/2014/main" id="{6661CB13-0AA2-4AA1-8FE7-08D4D717771D}"/>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061" name="CuadroTexto 71">
          <a:extLst>
            <a:ext uri="{FF2B5EF4-FFF2-40B4-BE49-F238E27FC236}">
              <a16:creationId xmlns:a16="http://schemas.microsoft.com/office/drawing/2014/main" id="{795CA8C5-E0FB-4A5F-8AB4-267A633A082F}"/>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062" name="CuadroTexto 78">
          <a:extLst>
            <a:ext uri="{FF2B5EF4-FFF2-40B4-BE49-F238E27FC236}">
              <a16:creationId xmlns:a16="http://schemas.microsoft.com/office/drawing/2014/main" id="{B59D0856-C6B6-4760-AD59-F16CD291C632}"/>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63" name="CuadroTexto 176">
          <a:extLst>
            <a:ext uri="{FF2B5EF4-FFF2-40B4-BE49-F238E27FC236}">
              <a16:creationId xmlns:a16="http://schemas.microsoft.com/office/drawing/2014/main" id="{EF2C2A7C-DB3D-4420-8246-138F79350D0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64" name="CuadroTexto 177">
          <a:extLst>
            <a:ext uri="{FF2B5EF4-FFF2-40B4-BE49-F238E27FC236}">
              <a16:creationId xmlns:a16="http://schemas.microsoft.com/office/drawing/2014/main" id="{1849EA0B-A66B-42FB-9D16-449BE2F9457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65" name="CuadroTexto 178">
          <a:extLst>
            <a:ext uri="{FF2B5EF4-FFF2-40B4-BE49-F238E27FC236}">
              <a16:creationId xmlns:a16="http://schemas.microsoft.com/office/drawing/2014/main" id="{E0090BA5-61CE-494B-984D-934223776C4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66" name="CuadroTexto 181">
          <a:extLst>
            <a:ext uri="{FF2B5EF4-FFF2-40B4-BE49-F238E27FC236}">
              <a16:creationId xmlns:a16="http://schemas.microsoft.com/office/drawing/2014/main" id="{619A33A3-05A1-452A-907D-DAB198D73B3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67" name="CuadroTexto 182">
          <a:extLst>
            <a:ext uri="{FF2B5EF4-FFF2-40B4-BE49-F238E27FC236}">
              <a16:creationId xmlns:a16="http://schemas.microsoft.com/office/drawing/2014/main" id="{84BACA18-945B-4E12-BD3B-CA643BA5C3C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68" name="CuadroTexto 183">
          <a:extLst>
            <a:ext uri="{FF2B5EF4-FFF2-40B4-BE49-F238E27FC236}">
              <a16:creationId xmlns:a16="http://schemas.microsoft.com/office/drawing/2014/main" id="{FBDF3BF5-D351-40FC-B430-F31BAAB90F1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69" name="CuadroTexto 185">
          <a:extLst>
            <a:ext uri="{FF2B5EF4-FFF2-40B4-BE49-F238E27FC236}">
              <a16:creationId xmlns:a16="http://schemas.microsoft.com/office/drawing/2014/main" id="{677847CD-C327-41F0-A25F-AE9E33A3194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0" name="CuadroTexto 186">
          <a:extLst>
            <a:ext uri="{FF2B5EF4-FFF2-40B4-BE49-F238E27FC236}">
              <a16:creationId xmlns:a16="http://schemas.microsoft.com/office/drawing/2014/main" id="{60606201-FCC9-4112-84F4-FC48BA475D0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1" name="CuadroTexto 187">
          <a:extLst>
            <a:ext uri="{FF2B5EF4-FFF2-40B4-BE49-F238E27FC236}">
              <a16:creationId xmlns:a16="http://schemas.microsoft.com/office/drawing/2014/main" id="{DDD08731-A951-4227-A6CB-4666DE2DECC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2" name="CuadroTexto 188">
          <a:extLst>
            <a:ext uri="{FF2B5EF4-FFF2-40B4-BE49-F238E27FC236}">
              <a16:creationId xmlns:a16="http://schemas.microsoft.com/office/drawing/2014/main" id="{99F54686-3008-4B44-ACC2-8EFE15AE226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3" name="CuadroTexto 189">
          <a:extLst>
            <a:ext uri="{FF2B5EF4-FFF2-40B4-BE49-F238E27FC236}">
              <a16:creationId xmlns:a16="http://schemas.microsoft.com/office/drawing/2014/main" id="{163FC43C-0BED-4CA5-A94B-E3E45601056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4" name="CuadroTexto 190">
          <a:extLst>
            <a:ext uri="{FF2B5EF4-FFF2-40B4-BE49-F238E27FC236}">
              <a16:creationId xmlns:a16="http://schemas.microsoft.com/office/drawing/2014/main" id="{8F7B2E39-1423-4FFA-BD5B-8B031D5C708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5" name="CuadroTexto 192">
          <a:extLst>
            <a:ext uri="{FF2B5EF4-FFF2-40B4-BE49-F238E27FC236}">
              <a16:creationId xmlns:a16="http://schemas.microsoft.com/office/drawing/2014/main" id="{7ACF12EA-BFF7-4FDC-A4D3-999609E41A7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6" name="CuadroTexto 193">
          <a:extLst>
            <a:ext uri="{FF2B5EF4-FFF2-40B4-BE49-F238E27FC236}">
              <a16:creationId xmlns:a16="http://schemas.microsoft.com/office/drawing/2014/main" id="{CC35593B-EF12-4C3F-897F-CD5161A8675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7" name="CuadroTexto 194">
          <a:extLst>
            <a:ext uri="{FF2B5EF4-FFF2-40B4-BE49-F238E27FC236}">
              <a16:creationId xmlns:a16="http://schemas.microsoft.com/office/drawing/2014/main" id="{9D46EA75-D79A-4BB2-B8DE-676C71F6736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8" name="CuadroTexto 196">
          <a:extLst>
            <a:ext uri="{FF2B5EF4-FFF2-40B4-BE49-F238E27FC236}">
              <a16:creationId xmlns:a16="http://schemas.microsoft.com/office/drawing/2014/main" id="{64E7D8B0-8E94-4D0A-BE98-C53E3698BA0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79" name="CuadroTexto 197">
          <a:extLst>
            <a:ext uri="{FF2B5EF4-FFF2-40B4-BE49-F238E27FC236}">
              <a16:creationId xmlns:a16="http://schemas.microsoft.com/office/drawing/2014/main" id="{E3B606EC-D1E8-46EB-A712-24F9F01E652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0" name="CuadroTexto 198">
          <a:extLst>
            <a:ext uri="{FF2B5EF4-FFF2-40B4-BE49-F238E27FC236}">
              <a16:creationId xmlns:a16="http://schemas.microsoft.com/office/drawing/2014/main" id="{098E5DB6-3BC3-4A3F-A108-601BEF2E400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1" name="CuadroTexto 199">
          <a:extLst>
            <a:ext uri="{FF2B5EF4-FFF2-40B4-BE49-F238E27FC236}">
              <a16:creationId xmlns:a16="http://schemas.microsoft.com/office/drawing/2014/main" id="{0AF6F2F0-B46D-4A39-971C-9310DEBB6D7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2" name="CuadroTexto 200">
          <a:extLst>
            <a:ext uri="{FF2B5EF4-FFF2-40B4-BE49-F238E27FC236}">
              <a16:creationId xmlns:a16="http://schemas.microsoft.com/office/drawing/2014/main" id="{9AC3FC36-B60F-48CA-8A87-D45499530D5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3" name="CuadroTexto 201">
          <a:extLst>
            <a:ext uri="{FF2B5EF4-FFF2-40B4-BE49-F238E27FC236}">
              <a16:creationId xmlns:a16="http://schemas.microsoft.com/office/drawing/2014/main" id="{90A3CE8D-4D23-47BD-87A7-F9222FB547F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4" name="CuadroTexto 203">
          <a:extLst>
            <a:ext uri="{FF2B5EF4-FFF2-40B4-BE49-F238E27FC236}">
              <a16:creationId xmlns:a16="http://schemas.microsoft.com/office/drawing/2014/main" id="{148CE88A-5FC2-428E-9BA4-A660E002800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5" name="CuadroTexto 204">
          <a:extLst>
            <a:ext uri="{FF2B5EF4-FFF2-40B4-BE49-F238E27FC236}">
              <a16:creationId xmlns:a16="http://schemas.microsoft.com/office/drawing/2014/main" id="{579951E8-DE96-4B62-8A1E-3706D48948D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6" name="CuadroTexto 205">
          <a:extLst>
            <a:ext uri="{FF2B5EF4-FFF2-40B4-BE49-F238E27FC236}">
              <a16:creationId xmlns:a16="http://schemas.microsoft.com/office/drawing/2014/main" id="{4BC9711F-FA4A-4710-8A43-3A7C77A819A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7" name="CuadroTexto 206">
          <a:extLst>
            <a:ext uri="{FF2B5EF4-FFF2-40B4-BE49-F238E27FC236}">
              <a16:creationId xmlns:a16="http://schemas.microsoft.com/office/drawing/2014/main" id="{038CB257-FA11-4455-A624-5CC524E685D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8" name="CuadroTexto 207">
          <a:extLst>
            <a:ext uri="{FF2B5EF4-FFF2-40B4-BE49-F238E27FC236}">
              <a16:creationId xmlns:a16="http://schemas.microsoft.com/office/drawing/2014/main" id="{9E6B25FA-8729-4E7F-B518-ACE25599E90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89" name="CuadroTexto 208">
          <a:extLst>
            <a:ext uri="{FF2B5EF4-FFF2-40B4-BE49-F238E27FC236}">
              <a16:creationId xmlns:a16="http://schemas.microsoft.com/office/drawing/2014/main" id="{C8ED4228-CA6B-4D9F-B53A-EE89ADFD858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90" name="CuadroTexto 210">
          <a:extLst>
            <a:ext uri="{FF2B5EF4-FFF2-40B4-BE49-F238E27FC236}">
              <a16:creationId xmlns:a16="http://schemas.microsoft.com/office/drawing/2014/main" id="{A65C632F-4E1D-40DC-8376-83BC4854BC5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91" name="CuadroTexto 211">
          <a:extLst>
            <a:ext uri="{FF2B5EF4-FFF2-40B4-BE49-F238E27FC236}">
              <a16:creationId xmlns:a16="http://schemas.microsoft.com/office/drawing/2014/main" id="{312C84F0-E153-4EAE-A69B-7AAF3495752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092" name="CuadroTexto 212">
          <a:extLst>
            <a:ext uri="{FF2B5EF4-FFF2-40B4-BE49-F238E27FC236}">
              <a16:creationId xmlns:a16="http://schemas.microsoft.com/office/drawing/2014/main" id="{6B79F751-9D27-46CC-A3A3-04C89CA87C9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93" name="CuadroTexto 213">
          <a:extLst>
            <a:ext uri="{FF2B5EF4-FFF2-40B4-BE49-F238E27FC236}">
              <a16:creationId xmlns:a16="http://schemas.microsoft.com/office/drawing/2014/main" id="{CED0281D-463C-4CB8-A9F7-B01485F951D1}"/>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94" name="CuadroTexto 214">
          <a:extLst>
            <a:ext uri="{FF2B5EF4-FFF2-40B4-BE49-F238E27FC236}">
              <a16:creationId xmlns:a16="http://schemas.microsoft.com/office/drawing/2014/main" id="{B9871D91-2B4F-414F-A405-6365B7419487}"/>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095" name="CuadroTexto 215">
          <a:extLst>
            <a:ext uri="{FF2B5EF4-FFF2-40B4-BE49-F238E27FC236}">
              <a16:creationId xmlns:a16="http://schemas.microsoft.com/office/drawing/2014/main" id="{FED4FD78-A26B-41F7-A01A-BB0DD31C627B}"/>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96" name="CuadroTexto 44">
          <a:extLst>
            <a:ext uri="{FF2B5EF4-FFF2-40B4-BE49-F238E27FC236}">
              <a16:creationId xmlns:a16="http://schemas.microsoft.com/office/drawing/2014/main" id="{99B8AD84-DD07-43C6-99E0-7D89ACB96B35}"/>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97" name="CuadroTexto 53">
          <a:extLst>
            <a:ext uri="{FF2B5EF4-FFF2-40B4-BE49-F238E27FC236}">
              <a16:creationId xmlns:a16="http://schemas.microsoft.com/office/drawing/2014/main" id="{25CE4CB0-2BAD-4EF0-82EF-4B38E41178A7}"/>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098" name="CuadroTexto 60">
          <a:extLst>
            <a:ext uri="{FF2B5EF4-FFF2-40B4-BE49-F238E27FC236}">
              <a16:creationId xmlns:a16="http://schemas.microsoft.com/office/drawing/2014/main" id="{7E3E48AD-D8BD-4CF9-9B7D-4C881204A6AC}"/>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099" name="CuadroTexto 64">
          <a:extLst>
            <a:ext uri="{FF2B5EF4-FFF2-40B4-BE49-F238E27FC236}">
              <a16:creationId xmlns:a16="http://schemas.microsoft.com/office/drawing/2014/main" id="{1E01C06D-C905-4AE4-912F-7574CF7C69B4}"/>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100" name="CuadroTexto 71">
          <a:extLst>
            <a:ext uri="{FF2B5EF4-FFF2-40B4-BE49-F238E27FC236}">
              <a16:creationId xmlns:a16="http://schemas.microsoft.com/office/drawing/2014/main" id="{F9988059-1141-4425-AB17-63BCB9D604E8}"/>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101" name="CuadroTexto 78">
          <a:extLst>
            <a:ext uri="{FF2B5EF4-FFF2-40B4-BE49-F238E27FC236}">
              <a16:creationId xmlns:a16="http://schemas.microsoft.com/office/drawing/2014/main" id="{DB120118-C0D2-41A1-A711-A8E7F672EFFC}"/>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02" name="CuadroTexto 176">
          <a:extLst>
            <a:ext uri="{FF2B5EF4-FFF2-40B4-BE49-F238E27FC236}">
              <a16:creationId xmlns:a16="http://schemas.microsoft.com/office/drawing/2014/main" id="{08F0F81B-ECFA-4723-ABD9-88069BF2B57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03" name="CuadroTexto 177">
          <a:extLst>
            <a:ext uri="{FF2B5EF4-FFF2-40B4-BE49-F238E27FC236}">
              <a16:creationId xmlns:a16="http://schemas.microsoft.com/office/drawing/2014/main" id="{1675C558-4759-4675-B560-8489917279D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04" name="CuadroTexto 178">
          <a:extLst>
            <a:ext uri="{FF2B5EF4-FFF2-40B4-BE49-F238E27FC236}">
              <a16:creationId xmlns:a16="http://schemas.microsoft.com/office/drawing/2014/main" id="{CA55BAA0-5B02-47CC-8F6D-2F43B0A391B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05" name="CuadroTexto 181">
          <a:extLst>
            <a:ext uri="{FF2B5EF4-FFF2-40B4-BE49-F238E27FC236}">
              <a16:creationId xmlns:a16="http://schemas.microsoft.com/office/drawing/2014/main" id="{88D363B3-53CE-42DC-8FCD-A94ECAF6B81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06" name="CuadroTexto 182">
          <a:extLst>
            <a:ext uri="{FF2B5EF4-FFF2-40B4-BE49-F238E27FC236}">
              <a16:creationId xmlns:a16="http://schemas.microsoft.com/office/drawing/2014/main" id="{82236E6E-182F-4BD0-A2C9-8994A6FDC5E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07" name="CuadroTexto 183">
          <a:extLst>
            <a:ext uri="{FF2B5EF4-FFF2-40B4-BE49-F238E27FC236}">
              <a16:creationId xmlns:a16="http://schemas.microsoft.com/office/drawing/2014/main" id="{95F35853-2578-4E36-B4FB-B461DFA3FC8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08" name="CuadroTexto 185">
          <a:extLst>
            <a:ext uri="{FF2B5EF4-FFF2-40B4-BE49-F238E27FC236}">
              <a16:creationId xmlns:a16="http://schemas.microsoft.com/office/drawing/2014/main" id="{2D5936B7-9C7B-4555-9425-43C92E3D53C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09" name="CuadroTexto 186">
          <a:extLst>
            <a:ext uri="{FF2B5EF4-FFF2-40B4-BE49-F238E27FC236}">
              <a16:creationId xmlns:a16="http://schemas.microsoft.com/office/drawing/2014/main" id="{10858F7D-6ABC-48A8-9B3B-D821FB3B755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0" name="CuadroTexto 187">
          <a:extLst>
            <a:ext uri="{FF2B5EF4-FFF2-40B4-BE49-F238E27FC236}">
              <a16:creationId xmlns:a16="http://schemas.microsoft.com/office/drawing/2014/main" id="{B1E5F372-BA99-4919-9595-942CF498921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1" name="CuadroTexto 188">
          <a:extLst>
            <a:ext uri="{FF2B5EF4-FFF2-40B4-BE49-F238E27FC236}">
              <a16:creationId xmlns:a16="http://schemas.microsoft.com/office/drawing/2014/main" id="{13CAA992-FB31-4BB7-914C-C13CC6C7101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2" name="CuadroTexto 189">
          <a:extLst>
            <a:ext uri="{FF2B5EF4-FFF2-40B4-BE49-F238E27FC236}">
              <a16:creationId xmlns:a16="http://schemas.microsoft.com/office/drawing/2014/main" id="{D6AE7F0A-E1CA-4A8C-9FAB-C72BBEA8CA5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3" name="CuadroTexto 190">
          <a:extLst>
            <a:ext uri="{FF2B5EF4-FFF2-40B4-BE49-F238E27FC236}">
              <a16:creationId xmlns:a16="http://schemas.microsoft.com/office/drawing/2014/main" id="{4404F84C-E6A4-4C64-9FD3-4658A6BB666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4" name="CuadroTexto 192">
          <a:extLst>
            <a:ext uri="{FF2B5EF4-FFF2-40B4-BE49-F238E27FC236}">
              <a16:creationId xmlns:a16="http://schemas.microsoft.com/office/drawing/2014/main" id="{35249BF2-6F9E-435C-A323-19DB10C369E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5" name="CuadroTexto 193">
          <a:extLst>
            <a:ext uri="{FF2B5EF4-FFF2-40B4-BE49-F238E27FC236}">
              <a16:creationId xmlns:a16="http://schemas.microsoft.com/office/drawing/2014/main" id="{15910D37-E578-4B1C-BE23-0DC09FB3FE9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6" name="CuadroTexto 194">
          <a:extLst>
            <a:ext uri="{FF2B5EF4-FFF2-40B4-BE49-F238E27FC236}">
              <a16:creationId xmlns:a16="http://schemas.microsoft.com/office/drawing/2014/main" id="{44D15787-22C2-4A9A-8DAC-29F437DC388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7" name="CuadroTexto 196">
          <a:extLst>
            <a:ext uri="{FF2B5EF4-FFF2-40B4-BE49-F238E27FC236}">
              <a16:creationId xmlns:a16="http://schemas.microsoft.com/office/drawing/2014/main" id="{ADC998AF-0A4B-40C6-88D9-074B9405DC7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8" name="CuadroTexto 197">
          <a:extLst>
            <a:ext uri="{FF2B5EF4-FFF2-40B4-BE49-F238E27FC236}">
              <a16:creationId xmlns:a16="http://schemas.microsoft.com/office/drawing/2014/main" id="{5B1D6B1B-6C4A-4EE8-9631-144E06A2368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19" name="CuadroTexto 198">
          <a:extLst>
            <a:ext uri="{FF2B5EF4-FFF2-40B4-BE49-F238E27FC236}">
              <a16:creationId xmlns:a16="http://schemas.microsoft.com/office/drawing/2014/main" id="{FEAFFA6A-6C63-46AD-A30A-7264BA9B60F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0" name="CuadroTexto 199">
          <a:extLst>
            <a:ext uri="{FF2B5EF4-FFF2-40B4-BE49-F238E27FC236}">
              <a16:creationId xmlns:a16="http://schemas.microsoft.com/office/drawing/2014/main" id="{FFEDAD7C-0D6C-4F9E-99B7-799B5F8E7AF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1" name="CuadroTexto 200">
          <a:extLst>
            <a:ext uri="{FF2B5EF4-FFF2-40B4-BE49-F238E27FC236}">
              <a16:creationId xmlns:a16="http://schemas.microsoft.com/office/drawing/2014/main" id="{666202C4-790C-49EF-B935-A43A170BDAC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2" name="CuadroTexto 201">
          <a:extLst>
            <a:ext uri="{FF2B5EF4-FFF2-40B4-BE49-F238E27FC236}">
              <a16:creationId xmlns:a16="http://schemas.microsoft.com/office/drawing/2014/main" id="{3C608781-BE88-4F60-9C72-DD13B4F6EA8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3" name="CuadroTexto 203">
          <a:extLst>
            <a:ext uri="{FF2B5EF4-FFF2-40B4-BE49-F238E27FC236}">
              <a16:creationId xmlns:a16="http://schemas.microsoft.com/office/drawing/2014/main" id="{C3CDD12B-E9B4-4A70-8A86-3F88FAC1802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4" name="CuadroTexto 204">
          <a:extLst>
            <a:ext uri="{FF2B5EF4-FFF2-40B4-BE49-F238E27FC236}">
              <a16:creationId xmlns:a16="http://schemas.microsoft.com/office/drawing/2014/main" id="{682388E5-FEC0-44DD-A796-B15D10FDD8D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5" name="CuadroTexto 205">
          <a:extLst>
            <a:ext uri="{FF2B5EF4-FFF2-40B4-BE49-F238E27FC236}">
              <a16:creationId xmlns:a16="http://schemas.microsoft.com/office/drawing/2014/main" id="{EE1950CC-4A4E-4B21-91E6-178304BB9D0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6" name="CuadroTexto 206">
          <a:extLst>
            <a:ext uri="{FF2B5EF4-FFF2-40B4-BE49-F238E27FC236}">
              <a16:creationId xmlns:a16="http://schemas.microsoft.com/office/drawing/2014/main" id="{7CF79B54-B011-48CA-B78B-15D897F9785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7" name="CuadroTexto 207">
          <a:extLst>
            <a:ext uri="{FF2B5EF4-FFF2-40B4-BE49-F238E27FC236}">
              <a16:creationId xmlns:a16="http://schemas.microsoft.com/office/drawing/2014/main" id="{6FA5EEF7-4EC6-4C08-8AE1-7FF124DAF93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8" name="CuadroTexto 208">
          <a:extLst>
            <a:ext uri="{FF2B5EF4-FFF2-40B4-BE49-F238E27FC236}">
              <a16:creationId xmlns:a16="http://schemas.microsoft.com/office/drawing/2014/main" id="{FC8EE8DB-1A47-4BA1-B83A-6B6ABACB2A1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29" name="CuadroTexto 210">
          <a:extLst>
            <a:ext uri="{FF2B5EF4-FFF2-40B4-BE49-F238E27FC236}">
              <a16:creationId xmlns:a16="http://schemas.microsoft.com/office/drawing/2014/main" id="{31D99C3C-DD60-4665-A83C-7BBF1283A25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30" name="CuadroTexto 211">
          <a:extLst>
            <a:ext uri="{FF2B5EF4-FFF2-40B4-BE49-F238E27FC236}">
              <a16:creationId xmlns:a16="http://schemas.microsoft.com/office/drawing/2014/main" id="{2BCC8D75-C22A-4614-8104-82683303E51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31" name="CuadroTexto 212">
          <a:extLst>
            <a:ext uri="{FF2B5EF4-FFF2-40B4-BE49-F238E27FC236}">
              <a16:creationId xmlns:a16="http://schemas.microsoft.com/office/drawing/2014/main" id="{7BEE8F3A-7BEB-4DB8-9D53-859C831EB9A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132" name="CuadroTexto 213">
          <a:extLst>
            <a:ext uri="{FF2B5EF4-FFF2-40B4-BE49-F238E27FC236}">
              <a16:creationId xmlns:a16="http://schemas.microsoft.com/office/drawing/2014/main" id="{478B88CA-42D2-47BC-B320-57661891761D}"/>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133" name="CuadroTexto 214">
          <a:extLst>
            <a:ext uri="{FF2B5EF4-FFF2-40B4-BE49-F238E27FC236}">
              <a16:creationId xmlns:a16="http://schemas.microsoft.com/office/drawing/2014/main" id="{15D6FDBA-902B-4000-8389-602EC6808B8A}"/>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134" name="CuadroTexto 215">
          <a:extLst>
            <a:ext uri="{FF2B5EF4-FFF2-40B4-BE49-F238E27FC236}">
              <a16:creationId xmlns:a16="http://schemas.microsoft.com/office/drawing/2014/main" id="{E4FE0BF5-A096-4682-B659-A0F80B142B64}"/>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135" name="CuadroTexto 44">
          <a:extLst>
            <a:ext uri="{FF2B5EF4-FFF2-40B4-BE49-F238E27FC236}">
              <a16:creationId xmlns:a16="http://schemas.microsoft.com/office/drawing/2014/main" id="{96EC0B79-59B1-4C3E-9C3F-89CEFA39FEFD}"/>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136" name="CuadroTexto 53">
          <a:extLst>
            <a:ext uri="{FF2B5EF4-FFF2-40B4-BE49-F238E27FC236}">
              <a16:creationId xmlns:a16="http://schemas.microsoft.com/office/drawing/2014/main" id="{CCC48F4E-74FA-4055-87A2-1BA9FBD12EB6}"/>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137" name="CuadroTexto 60">
          <a:extLst>
            <a:ext uri="{FF2B5EF4-FFF2-40B4-BE49-F238E27FC236}">
              <a16:creationId xmlns:a16="http://schemas.microsoft.com/office/drawing/2014/main" id="{F9AB7611-4A78-4272-9788-506BE93C5988}"/>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138" name="CuadroTexto 64">
          <a:extLst>
            <a:ext uri="{FF2B5EF4-FFF2-40B4-BE49-F238E27FC236}">
              <a16:creationId xmlns:a16="http://schemas.microsoft.com/office/drawing/2014/main" id="{FD893807-8167-4CCE-B02E-84634CE10035}"/>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139" name="CuadroTexto 71">
          <a:extLst>
            <a:ext uri="{FF2B5EF4-FFF2-40B4-BE49-F238E27FC236}">
              <a16:creationId xmlns:a16="http://schemas.microsoft.com/office/drawing/2014/main" id="{5487A77B-3588-493F-BF16-D54FF6A333ED}"/>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140" name="CuadroTexto 78">
          <a:extLst>
            <a:ext uri="{FF2B5EF4-FFF2-40B4-BE49-F238E27FC236}">
              <a16:creationId xmlns:a16="http://schemas.microsoft.com/office/drawing/2014/main" id="{CDF2B01B-B937-440E-B9FC-8E204EE7C18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1" name="CuadroTexto 176">
          <a:extLst>
            <a:ext uri="{FF2B5EF4-FFF2-40B4-BE49-F238E27FC236}">
              <a16:creationId xmlns:a16="http://schemas.microsoft.com/office/drawing/2014/main" id="{2FA2CF2C-1617-40EA-8C7C-87DBFA1D18B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2" name="CuadroTexto 177">
          <a:extLst>
            <a:ext uri="{FF2B5EF4-FFF2-40B4-BE49-F238E27FC236}">
              <a16:creationId xmlns:a16="http://schemas.microsoft.com/office/drawing/2014/main" id="{74C920B5-0004-4548-BBD0-F5B436713DE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3" name="CuadroTexto 178">
          <a:extLst>
            <a:ext uri="{FF2B5EF4-FFF2-40B4-BE49-F238E27FC236}">
              <a16:creationId xmlns:a16="http://schemas.microsoft.com/office/drawing/2014/main" id="{B51F4721-3B36-4F6A-8F4C-84ED0762901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4" name="CuadroTexto 181">
          <a:extLst>
            <a:ext uri="{FF2B5EF4-FFF2-40B4-BE49-F238E27FC236}">
              <a16:creationId xmlns:a16="http://schemas.microsoft.com/office/drawing/2014/main" id="{A5E49176-3E98-4156-8A13-864CDB2BA61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5" name="CuadroTexto 182">
          <a:extLst>
            <a:ext uri="{FF2B5EF4-FFF2-40B4-BE49-F238E27FC236}">
              <a16:creationId xmlns:a16="http://schemas.microsoft.com/office/drawing/2014/main" id="{A80C158D-8948-4813-A462-A162E6E9190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6" name="CuadroTexto 183">
          <a:extLst>
            <a:ext uri="{FF2B5EF4-FFF2-40B4-BE49-F238E27FC236}">
              <a16:creationId xmlns:a16="http://schemas.microsoft.com/office/drawing/2014/main" id="{9D80DA08-F80F-4FED-915A-999BC2CDC1F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7" name="CuadroTexto 185">
          <a:extLst>
            <a:ext uri="{FF2B5EF4-FFF2-40B4-BE49-F238E27FC236}">
              <a16:creationId xmlns:a16="http://schemas.microsoft.com/office/drawing/2014/main" id="{4116D1B4-0FA6-469B-B58C-99F65970629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8" name="CuadroTexto 186">
          <a:extLst>
            <a:ext uri="{FF2B5EF4-FFF2-40B4-BE49-F238E27FC236}">
              <a16:creationId xmlns:a16="http://schemas.microsoft.com/office/drawing/2014/main" id="{968AB7BF-2577-4441-AF6F-FBC5931009D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49" name="CuadroTexto 187">
          <a:extLst>
            <a:ext uri="{FF2B5EF4-FFF2-40B4-BE49-F238E27FC236}">
              <a16:creationId xmlns:a16="http://schemas.microsoft.com/office/drawing/2014/main" id="{CBCBE2A9-626B-44F9-8D2C-3D38D37ED92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0" name="CuadroTexto 188">
          <a:extLst>
            <a:ext uri="{FF2B5EF4-FFF2-40B4-BE49-F238E27FC236}">
              <a16:creationId xmlns:a16="http://schemas.microsoft.com/office/drawing/2014/main" id="{ED7C562C-22A8-4DA2-86A9-38EEC9FF389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1" name="CuadroTexto 189">
          <a:extLst>
            <a:ext uri="{FF2B5EF4-FFF2-40B4-BE49-F238E27FC236}">
              <a16:creationId xmlns:a16="http://schemas.microsoft.com/office/drawing/2014/main" id="{225FF19E-129A-4104-B522-72243DF010E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2" name="CuadroTexto 190">
          <a:extLst>
            <a:ext uri="{FF2B5EF4-FFF2-40B4-BE49-F238E27FC236}">
              <a16:creationId xmlns:a16="http://schemas.microsoft.com/office/drawing/2014/main" id="{E2442FBE-B572-4FA0-BF1F-B586757AA12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3" name="CuadroTexto 192">
          <a:extLst>
            <a:ext uri="{FF2B5EF4-FFF2-40B4-BE49-F238E27FC236}">
              <a16:creationId xmlns:a16="http://schemas.microsoft.com/office/drawing/2014/main" id="{D372C54E-5E98-40BD-B6A4-617DB444198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4" name="CuadroTexto 193">
          <a:extLst>
            <a:ext uri="{FF2B5EF4-FFF2-40B4-BE49-F238E27FC236}">
              <a16:creationId xmlns:a16="http://schemas.microsoft.com/office/drawing/2014/main" id="{C29B953C-9D79-49F9-95D6-93AC0CD9156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5" name="CuadroTexto 194">
          <a:extLst>
            <a:ext uri="{FF2B5EF4-FFF2-40B4-BE49-F238E27FC236}">
              <a16:creationId xmlns:a16="http://schemas.microsoft.com/office/drawing/2014/main" id="{D6F69BDD-73FC-43E1-BC1D-59E7A08EF85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6" name="CuadroTexto 196">
          <a:extLst>
            <a:ext uri="{FF2B5EF4-FFF2-40B4-BE49-F238E27FC236}">
              <a16:creationId xmlns:a16="http://schemas.microsoft.com/office/drawing/2014/main" id="{EE0FD04A-8D54-4BA4-AA8C-6E2B67A88D7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7" name="CuadroTexto 197">
          <a:extLst>
            <a:ext uri="{FF2B5EF4-FFF2-40B4-BE49-F238E27FC236}">
              <a16:creationId xmlns:a16="http://schemas.microsoft.com/office/drawing/2014/main" id="{F6461437-52C1-4AF2-94E9-71E20DCA9E3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8" name="CuadroTexto 198">
          <a:extLst>
            <a:ext uri="{FF2B5EF4-FFF2-40B4-BE49-F238E27FC236}">
              <a16:creationId xmlns:a16="http://schemas.microsoft.com/office/drawing/2014/main" id="{91CE49DD-837C-4176-BF79-C2CB31560AD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59" name="CuadroTexto 199">
          <a:extLst>
            <a:ext uri="{FF2B5EF4-FFF2-40B4-BE49-F238E27FC236}">
              <a16:creationId xmlns:a16="http://schemas.microsoft.com/office/drawing/2014/main" id="{33C12F6F-9616-4277-8A7C-00140D5C6CB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0" name="CuadroTexto 200">
          <a:extLst>
            <a:ext uri="{FF2B5EF4-FFF2-40B4-BE49-F238E27FC236}">
              <a16:creationId xmlns:a16="http://schemas.microsoft.com/office/drawing/2014/main" id="{DB9948AA-F666-4B2D-9E73-8683CEC6893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1" name="CuadroTexto 201">
          <a:extLst>
            <a:ext uri="{FF2B5EF4-FFF2-40B4-BE49-F238E27FC236}">
              <a16:creationId xmlns:a16="http://schemas.microsoft.com/office/drawing/2014/main" id="{2B897844-F203-4E96-AD8C-EC4494E37FD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2" name="CuadroTexto 203">
          <a:extLst>
            <a:ext uri="{FF2B5EF4-FFF2-40B4-BE49-F238E27FC236}">
              <a16:creationId xmlns:a16="http://schemas.microsoft.com/office/drawing/2014/main" id="{380EA6D6-973F-4904-902B-715389C7986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3" name="CuadroTexto 204">
          <a:extLst>
            <a:ext uri="{FF2B5EF4-FFF2-40B4-BE49-F238E27FC236}">
              <a16:creationId xmlns:a16="http://schemas.microsoft.com/office/drawing/2014/main" id="{987BDB49-174C-4ECA-99E8-C36DC097932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4" name="CuadroTexto 205">
          <a:extLst>
            <a:ext uri="{FF2B5EF4-FFF2-40B4-BE49-F238E27FC236}">
              <a16:creationId xmlns:a16="http://schemas.microsoft.com/office/drawing/2014/main" id="{120EAC7D-5691-4870-B2CB-5393D706546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5" name="CuadroTexto 206">
          <a:extLst>
            <a:ext uri="{FF2B5EF4-FFF2-40B4-BE49-F238E27FC236}">
              <a16:creationId xmlns:a16="http://schemas.microsoft.com/office/drawing/2014/main" id="{EEAB495C-9101-4CF9-9811-9F0F074FF26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6" name="CuadroTexto 207">
          <a:extLst>
            <a:ext uri="{FF2B5EF4-FFF2-40B4-BE49-F238E27FC236}">
              <a16:creationId xmlns:a16="http://schemas.microsoft.com/office/drawing/2014/main" id="{86465DE4-A056-4E2B-B4A5-34E8F2099EC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7" name="CuadroTexto 208">
          <a:extLst>
            <a:ext uri="{FF2B5EF4-FFF2-40B4-BE49-F238E27FC236}">
              <a16:creationId xmlns:a16="http://schemas.microsoft.com/office/drawing/2014/main" id="{438971C7-01EF-41B6-9B5D-D01923D1477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8" name="CuadroTexto 210">
          <a:extLst>
            <a:ext uri="{FF2B5EF4-FFF2-40B4-BE49-F238E27FC236}">
              <a16:creationId xmlns:a16="http://schemas.microsoft.com/office/drawing/2014/main" id="{DFC29230-B9EA-44EE-ADA8-C78181AD476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69" name="CuadroTexto 211">
          <a:extLst>
            <a:ext uri="{FF2B5EF4-FFF2-40B4-BE49-F238E27FC236}">
              <a16:creationId xmlns:a16="http://schemas.microsoft.com/office/drawing/2014/main" id="{9E69F5A4-5045-479D-82C9-0FAC82C18D3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70" name="CuadroTexto 212">
          <a:extLst>
            <a:ext uri="{FF2B5EF4-FFF2-40B4-BE49-F238E27FC236}">
              <a16:creationId xmlns:a16="http://schemas.microsoft.com/office/drawing/2014/main" id="{55279656-D55F-41CC-948C-10E6BB11DB0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171" name="CuadroTexto 213">
          <a:extLst>
            <a:ext uri="{FF2B5EF4-FFF2-40B4-BE49-F238E27FC236}">
              <a16:creationId xmlns:a16="http://schemas.microsoft.com/office/drawing/2014/main" id="{0FBF14C4-2858-470D-8509-831DCABF86FC}"/>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172" name="CuadroTexto 214">
          <a:extLst>
            <a:ext uri="{FF2B5EF4-FFF2-40B4-BE49-F238E27FC236}">
              <a16:creationId xmlns:a16="http://schemas.microsoft.com/office/drawing/2014/main" id="{8DDCACC8-F035-4805-B2B2-499C9A32FF8F}"/>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173" name="CuadroTexto 215">
          <a:extLst>
            <a:ext uri="{FF2B5EF4-FFF2-40B4-BE49-F238E27FC236}">
              <a16:creationId xmlns:a16="http://schemas.microsoft.com/office/drawing/2014/main" id="{70DCDACE-B645-453D-86A1-6EA6DF6881CD}"/>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174" name="CuadroTexto 44">
          <a:extLst>
            <a:ext uri="{FF2B5EF4-FFF2-40B4-BE49-F238E27FC236}">
              <a16:creationId xmlns:a16="http://schemas.microsoft.com/office/drawing/2014/main" id="{3E192F0B-2DAB-46BD-8844-4CBBF4E3B825}"/>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175" name="CuadroTexto 53">
          <a:extLst>
            <a:ext uri="{FF2B5EF4-FFF2-40B4-BE49-F238E27FC236}">
              <a16:creationId xmlns:a16="http://schemas.microsoft.com/office/drawing/2014/main" id="{E456D8BB-0094-488D-B9FA-32301E97B84B}"/>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176" name="CuadroTexto 60">
          <a:extLst>
            <a:ext uri="{FF2B5EF4-FFF2-40B4-BE49-F238E27FC236}">
              <a16:creationId xmlns:a16="http://schemas.microsoft.com/office/drawing/2014/main" id="{58C6CD5E-8E8A-43A1-B0EE-45CFDBAA5AD3}"/>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177" name="CuadroTexto 64">
          <a:extLst>
            <a:ext uri="{FF2B5EF4-FFF2-40B4-BE49-F238E27FC236}">
              <a16:creationId xmlns:a16="http://schemas.microsoft.com/office/drawing/2014/main" id="{4ED0A170-4503-45C5-BA01-497D2B8CACEE}"/>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178" name="CuadroTexto 71">
          <a:extLst>
            <a:ext uri="{FF2B5EF4-FFF2-40B4-BE49-F238E27FC236}">
              <a16:creationId xmlns:a16="http://schemas.microsoft.com/office/drawing/2014/main" id="{03FD61A3-0717-448D-8801-C0F5B1B37C5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179" name="CuadroTexto 78">
          <a:extLst>
            <a:ext uri="{FF2B5EF4-FFF2-40B4-BE49-F238E27FC236}">
              <a16:creationId xmlns:a16="http://schemas.microsoft.com/office/drawing/2014/main" id="{2FDCAB75-AC6E-42DC-9D8F-CF07B7C845D1}"/>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0" name="CuadroTexto 176">
          <a:extLst>
            <a:ext uri="{FF2B5EF4-FFF2-40B4-BE49-F238E27FC236}">
              <a16:creationId xmlns:a16="http://schemas.microsoft.com/office/drawing/2014/main" id="{312DC1D6-AE2A-44C5-9136-A72D6DC9439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1" name="CuadroTexto 177">
          <a:extLst>
            <a:ext uri="{FF2B5EF4-FFF2-40B4-BE49-F238E27FC236}">
              <a16:creationId xmlns:a16="http://schemas.microsoft.com/office/drawing/2014/main" id="{06986F85-1A8F-4793-9188-436B8BA668B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2" name="CuadroTexto 178">
          <a:extLst>
            <a:ext uri="{FF2B5EF4-FFF2-40B4-BE49-F238E27FC236}">
              <a16:creationId xmlns:a16="http://schemas.microsoft.com/office/drawing/2014/main" id="{C20DA0C0-4AFE-4F24-8D7B-2F298DB65D7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3" name="CuadroTexto 181">
          <a:extLst>
            <a:ext uri="{FF2B5EF4-FFF2-40B4-BE49-F238E27FC236}">
              <a16:creationId xmlns:a16="http://schemas.microsoft.com/office/drawing/2014/main" id="{7F42DB43-0B10-4880-ABFD-C348FBB9103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4" name="CuadroTexto 182">
          <a:extLst>
            <a:ext uri="{FF2B5EF4-FFF2-40B4-BE49-F238E27FC236}">
              <a16:creationId xmlns:a16="http://schemas.microsoft.com/office/drawing/2014/main" id="{77088646-D42A-4789-9946-5B3ED74B9C9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5" name="CuadroTexto 183">
          <a:extLst>
            <a:ext uri="{FF2B5EF4-FFF2-40B4-BE49-F238E27FC236}">
              <a16:creationId xmlns:a16="http://schemas.microsoft.com/office/drawing/2014/main" id="{11857223-0156-49BF-93FB-AB2D3183E24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6" name="CuadroTexto 185">
          <a:extLst>
            <a:ext uri="{FF2B5EF4-FFF2-40B4-BE49-F238E27FC236}">
              <a16:creationId xmlns:a16="http://schemas.microsoft.com/office/drawing/2014/main" id="{920AC575-B8E4-4840-B48D-11789EC0A65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7" name="CuadroTexto 186">
          <a:extLst>
            <a:ext uri="{FF2B5EF4-FFF2-40B4-BE49-F238E27FC236}">
              <a16:creationId xmlns:a16="http://schemas.microsoft.com/office/drawing/2014/main" id="{E7FCDAE0-E20B-42DF-8E27-BC605B95530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8" name="CuadroTexto 187">
          <a:extLst>
            <a:ext uri="{FF2B5EF4-FFF2-40B4-BE49-F238E27FC236}">
              <a16:creationId xmlns:a16="http://schemas.microsoft.com/office/drawing/2014/main" id="{74A6CAA5-F72E-42E4-9DB7-FFAE72A806E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89" name="CuadroTexto 188">
          <a:extLst>
            <a:ext uri="{FF2B5EF4-FFF2-40B4-BE49-F238E27FC236}">
              <a16:creationId xmlns:a16="http://schemas.microsoft.com/office/drawing/2014/main" id="{16C6136C-164E-4119-9872-A7A17DEF2CF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0" name="CuadroTexto 189">
          <a:extLst>
            <a:ext uri="{FF2B5EF4-FFF2-40B4-BE49-F238E27FC236}">
              <a16:creationId xmlns:a16="http://schemas.microsoft.com/office/drawing/2014/main" id="{E8186CA5-9F61-4386-84E5-4508E13336F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1" name="CuadroTexto 190">
          <a:extLst>
            <a:ext uri="{FF2B5EF4-FFF2-40B4-BE49-F238E27FC236}">
              <a16:creationId xmlns:a16="http://schemas.microsoft.com/office/drawing/2014/main" id="{63578057-9937-4DD4-9489-C567C659B97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2" name="CuadroTexto 192">
          <a:extLst>
            <a:ext uri="{FF2B5EF4-FFF2-40B4-BE49-F238E27FC236}">
              <a16:creationId xmlns:a16="http://schemas.microsoft.com/office/drawing/2014/main" id="{665EA510-176D-4ADD-9F6D-5D3BE78CD97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3" name="CuadroTexto 193">
          <a:extLst>
            <a:ext uri="{FF2B5EF4-FFF2-40B4-BE49-F238E27FC236}">
              <a16:creationId xmlns:a16="http://schemas.microsoft.com/office/drawing/2014/main" id="{D1B9CB7C-719B-4CC4-9543-DEF7A405988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4" name="CuadroTexto 194">
          <a:extLst>
            <a:ext uri="{FF2B5EF4-FFF2-40B4-BE49-F238E27FC236}">
              <a16:creationId xmlns:a16="http://schemas.microsoft.com/office/drawing/2014/main" id="{86705B5C-EFEB-4250-855B-3125AF1DB91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5" name="CuadroTexto 196">
          <a:extLst>
            <a:ext uri="{FF2B5EF4-FFF2-40B4-BE49-F238E27FC236}">
              <a16:creationId xmlns:a16="http://schemas.microsoft.com/office/drawing/2014/main" id="{7D5C4F1F-8D1E-41F0-8C53-661C239CACB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6" name="CuadroTexto 197">
          <a:extLst>
            <a:ext uri="{FF2B5EF4-FFF2-40B4-BE49-F238E27FC236}">
              <a16:creationId xmlns:a16="http://schemas.microsoft.com/office/drawing/2014/main" id="{566D66CB-CFCA-4845-9876-701407D22E7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7" name="CuadroTexto 198">
          <a:extLst>
            <a:ext uri="{FF2B5EF4-FFF2-40B4-BE49-F238E27FC236}">
              <a16:creationId xmlns:a16="http://schemas.microsoft.com/office/drawing/2014/main" id="{92AA6F63-EDE8-4B57-A454-DD310CE45AC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8" name="CuadroTexto 199">
          <a:extLst>
            <a:ext uri="{FF2B5EF4-FFF2-40B4-BE49-F238E27FC236}">
              <a16:creationId xmlns:a16="http://schemas.microsoft.com/office/drawing/2014/main" id="{072F500B-2559-4D8E-AC16-FA8DB16F00B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199" name="CuadroTexto 200">
          <a:extLst>
            <a:ext uri="{FF2B5EF4-FFF2-40B4-BE49-F238E27FC236}">
              <a16:creationId xmlns:a16="http://schemas.microsoft.com/office/drawing/2014/main" id="{CD80D691-0287-4DCA-A5AA-01FA68B3CBB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0" name="CuadroTexto 201">
          <a:extLst>
            <a:ext uri="{FF2B5EF4-FFF2-40B4-BE49-F238E27FC236}">
              <a16:creationId xmlns:a16="http://schemas.microsoft.com/office/drawing/2014/main" id="{E14DA115-A194-4409-94B6-CE051B6EE4B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1" name="CuadroTexto 203">
          <a:extLst>
            <a:ext uri="{FF2B5EF4-FFF2-40B4-BE49-F238E27FC236}">
              <a16:creationId xmlns:a16="http://schemas.microsoft.com/office/drawing/2014/main" id="{21B5E326-6C2D-48A7-8B81-957053ACA5E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2" name="CuadroTexto 204">
          <a:extLst>
            <a:ext uri="{FF2B5EF4-FFF2-40B4-BE49-F238E27FC236}">
              <a16:creationId xmlns:a16="http://schemas.microsoft.com/office/drawing/2014/main" id="{2F1886EE-43A0-45B9-83EA-856505BBAC7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3" name="CuadroTexto 205">
          <a:extLst>
            <a:ext uri="{FF2B5EF4-FFF2-40B4-BE49-F238E27FC236}">
              <a16:creationId xmlns:a16="http://schemas.microsoft.com/office/drawing/2014/main" id="{B268A137-2638-417D-AA36-20649BA4098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4" name="CuadroTexto 206">
          <a:extLst>
            <a:ext uri="{FF2B5EF4-FFF2-40B4-BE49-F238E27FC236}">
              <a16:creationId xmlns:a16="http://schemas.microsoft.com/office/drawing/2014/main" id="{9FA13D83-5772-4355-A57C-1E366A2EB70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5" name="CuadroTexto 207">
          <a:extLst>
            <a:ext uri="{FF2B5EF4-FFF2-40B4-BE49-F238E27FC236}">
              <a16:creationId xmlns:a16="http://schemas.microsoft.com/office/drawing/2014/main" id="{62DDAE95-8E18-4CEC-903E-66260BDE47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6" name="CuadroTexto 208">
          <a:extLst>
            <a:ext uri="{FF2B5EF4-FFF2-40B4-BE49-F238E27FC236}">
              <a16:creationId xmlns:a16="http://schemas.microsoft.com/office/drawing/2014/main" id="{986D214A-D9E0-45E7-94C2-ACB2F166B65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7" name="CuadroTexto 210">
          <a:extLst>
            <a:ext uri="{FF2B5EF4-FFF2-40B4-BE49-F238E27FC236}">
              <a16:creationId xmlns:a16="http://schemas.microsoft.com/office/drawing/2014/main" id="{C29D8E4E-3DA9-42EC-9AFA-F20728902BA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8" name="CuadroTexto 211">
          <a:extLst>
            <a:ext uri="{FF2B5EF4-FFF2-40B4-BE49-F238E27FC236}">
              <a16:creationId xmlns:a16="http://schemas.microsoft.com/office/drawing/2014/main" id="{9B6D3196-DD93-429B-96DA-0F7677D21D3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09" name="CuadroTexto 212">
          <a:extLst>
            <a:ext uri="{FF2B5EF4-FFF2-40B4-BE49-F238E27FC236}">
              <a16:creationId xmlns:a16="http://schemas.microsoft.com/office/drawing/2014/main" id="{5A0BD9AB-B083-405A-9CB2-6E67E51CAF2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10" name="CuadroTexto 213">
          <a:extLst>
            <a:ext uri="{FF2B5EF4-FFF2-40B4-BE49-F238E27FC236}">
              <a16:creationId xmlns:a16="http://schemas.microsoft.com/office/drawing/2014/main" id="{94077D07-B81F-42AE-904F-31DB35B36D74}"/>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11" name="CuadroTexto 214">
          <a:extLst>
            <a:ext uri="{FF2B5EF4-FFF2-40B4-BE49-F238E27FC236}">
              <a16:creationId xmlns:a16="http://schemas.microsoft.com/office/drawing/2014/main" id="{F085E34C-0A55-410F-857A-E3D9C6ED124A}"/>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12" name="CuadroTexto 215">
          <a:extLst>
            <a:ext uri="{FF2B5EF4-FFF2-40B4-BE49-F238E27FC236}">
              <a16:creationId xmlns:a16="http://schemas.microsoft.com/office/drawing/2014/main" id="{E3D3D8DE-587E-45BE-988C-004031B23CD9}"/>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13" name="CuadroTexto 44">
          <a:extLst>
            <a:ext uri="{FF2B5EF4-FFF2-40B4-BE49-F238E27FC236}">
              <a16:creationId xmlns:a16="http://schemas.microsoft.com/office/drawing/2014/main" id="{188237AD-965A-4D91-BB22-752A20CAF806}"/>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14" name="CuadroTexto 53">
          <a:extLst>
            <a:ext uri="{FF2B5EF4-FFF2-40B4-BE49-F238E27FC236}">
              <a16:creationId xmlns:a16="http://schemas.microsoft.com/office/drawing/2014/main" id="{CE6FF265-3BF1-470C-8632-C418B57EA855}"/>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15" name="CuadroTexto 60">
          <a:extLst>
            <a:ext uri="{FF2B5EF4-FFF2-40B4-BE49-F238E27FC236}">
              <a16:creationId xmlns:a16="http://schemas.microsoft.com/office/drawing/2014/main" id="{8C772B46-7816-448D-AFAE-0470DCB1AB6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16" name="CuadroTexto 64">
          <a:extLst>
            <a:ext uri="{FF2B5EF4-FFF2-40B4-BE49-F238E27FC236}">
              <a16:creationId xmlns:a16="http://schemas.microsoft.com/office/drawing/2014/main" id="{C7186404-D9E1-464C-85F6-133C37F92A9F}"/>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17" name="CuadroTexto 71">
          <a:extLst>
            <a:ext uri="{FF2B5EF4-FFF2-40B4-BE49-F238E27FC236}">
              <a16:creationId xmlns:a16="http://schemas.microsoft.com/office/drawing/2014/main" id="{ADD5C259-BDC1-489C-9FDA-6A773E32DDBC}"/>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18" name="CuadroTexto 78">
          <a:extLst>
            <a:ext uri="{FF2B5EF4-FFF2-40B4-BE49-F238E27FC236}">
              <a16:creationId xmlns:a16="http://schemas.microsoft.com/office/drawing/2014/main" id="{08A86585-BE74-4120-B0E4-DD298D8917B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19" name="CuadroTexto 176">
          <a:extLst>
            <a:ext uri="{FF2B5EF4-FFF2-40B4-BE49-F238E27FC236}">
              <a16:creationId xmlns:a16="http://schemas.microsoft.com/office/drawing/2014/main" id="{A97A9639-8926-4EC6-8E78-5A51A55DB91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0" name="CuadroTexto 177">
          <a:extLst>
            <a:ext uri="{FF2B5EF4-FFF2-40B4-BE49-F238E27FC236}">
              <a16:creationId xmlns:a16="http://schemas.microsoft.com/office/drawing/2014/main" id="{F0C95DE0-0C35-4A34-AE19-B2CA03775B7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1" name="CuadroTexto 178">
          <a:extLst>
            <a:ext uri="{FF2B5EF4-FFF2-40B4-BE49-F238E27FC236}">
              <a16:creationId xmlns:a16="http://schemas.microsoft.com/office/drawing/2014/main" id="{6BD9B910-17E2-47DD-B885-FA6D6D631A8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2" name="CuadroTexto 181">
          <a:extLst>
            <a:ext uri="{FF2B5EF4-FFF2-40B4-BE49-F238E27FC236}">
              <a16:creationId xmlns:a16="http://schemas.microsoft.com/office/drawing/2014/main" id="{A485F314-EDF5-438E-AC73-7CA2EDD0623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3" name="CuadroTexto 182">
          <a:extLst>
            <a:ext uri="{FF2B5EF4-FFF2-40B4-BE49-F238E27FC236}">
              <a16:creationId xmlns:a16="http://schemas.microsoft.com/office/drawing/2014/main" id="{9D93E657-85D1-4A1F-9271-4AF9F0A43D3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4" name="CuadroTexto 183">
          <a:extLst>
            <a:ext uri="{FF2B5EF4-FFF2-40B4-BE49-F238E27FC236}">
              <a16:creationId xmlns:a16="http://schemas.microsoft.com/office/drawing/2014/main" id="{0314543F-D55C-491C-BE36-4BF21BE4402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5" name="CuadroTexto 185">
          <a:extLst>
            <a:ext uri="{FF2B5EF4-FFF2-40B4-BE49-F238E27FC236}">
              <a16:creationId xmlns:a16="http://schemas.microsoft.com/office/drawing/2014/main" id="{A04A2C88-C739-4602-9232-ABC55ACB7F2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6" name="CuadroTexto 186">
          <a:extLst>
            <a:ext uri="{FF2B5EF4-FFF2-40B4-BE49-F238E27FC236}">
              <a16:creationId xmlns:a16="http://schemas.microsoft.com/office/drawing/2014/main" id="{5DB3C6A9-65F1-4EA8-9210-3181F3FEB41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7" name="CuadroTexto 187">
          <a:extLst>
            <a:ext uri="{FF2B5EF4-FFF2-40B4-BE49-F238E27FC236}">
              <a16:creationId xmlns:a16="http://schemas.microsoft.com/office/drawing/2014/main" id="{8E8BFF32-112E-4329-8E34-108A510F794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8" name="CuadroTexto 188">
          <a:extLst>
            <a:ext uri="{FF2B5EF4-FFF2-40B4-BE49-F238E27FC236}">
              <a16:creationId xmlns:a16="http://schemas.microsoft.com/office/drawing/2014/main" id="{72E3383D-30F8-4524-ACFF-3C5E5AE9CE8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29" name="CuadroTexto 189">
          <a:extLst>
            <a:ext uri="{FF2B5EF4-FFF2-40B4-BE49-F238E27FC236}">
              <a16:creationId xmlns:a16="http://schemas.microsoft.com/office/drawing/2014/main" id="{4429E94C-B6C4-47F4-B7A3-6F793D0815B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0" name="CuadroTexto 190">
          <a:extLst>
            <a:ext uri="{FF2B5EF4-FFF2-40B4-BE49-F238E27FC236}">
              <a16:creationId xmlns:a16="http://schemas.microsoft.com/office/drawing/2014/main" id="{2D3DE879-A695-49FB-BDEA-2E78C2666CE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1" name="CuadroTexto 192">
          <a:extLst>
            <a:ext uri="{FF2B5EF4-FFF2-40B4-BE49-F238E27FC236}">
              <a16:creationId xmlns:a16="http://schemas.microsoft.com/office/drawing/2014/main" id="{6274AC8F-2E33-4E67-BFAD-AFB8E47651D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2" name="CuadroTexto 193">
          <a:extLst>
            <a:ext uri="{FF2B5EF4-FFF2-40B4-BE49-F238E27FC236}">
              <a16:creationId xmlns:a16="http://schemas.microsoft.com/office/drawing/2014/main" id="{ADC5B573-791D-4FD5-AA26-12B6996A070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3" name="CuadroTexto 194">
          <a:extLst>
            <a:ext uri="{FF2B5EF4-FFF2-40B4-BE49-F238E27FC236}">
              <a16:creationId xmlns:a16="http://schemas.microsoft.com/office/drawing/2014/main" id="{2B64D7AF-944D-48E0-BC83-AC24A99DBC1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4" name="CuadroTexto 196">
          <a:extLst>
            <a:ext uri="{FF2B5EF4-FFF2-40B4-BE49-F238E27FC236}">
              <a16:creationId xmlns:a16="http://schemas.microsoft.com/office/drawing/2014/main" id="{466B8D5E-DF7B-47A9-9022-190E5BFCE4E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5" name="CuadroTexto 197">
          <a:extLst>
            <a:ext uri="{FF2B5EF4-FFF2-40B4-BE49-F238E27FC236}">
              <a16:creationId xmlns:a16="http://schemas.microsoft.com/office/drawing/2014/main" id="{51CE22F0-31F8-471E-BA6C-7B1740C9220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6" name="CuadroTexto 198">
          <a:extLst>
            <a:ext uri="{FF2B5EF4-FFF2-40B4-BE49-F238E27FC236}">
              <a16:creationId xmlns:a16="http://schemas.microsoft.com/office/drawing/2014/main" id="{B2C89D63-29FD-42AE-B365-8353EA47860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7" name="CuadroTexto 199">
          <a:extLst>
            <a:ext uri="{FF2B5EF4-FFF2-40B4-BE49-F238E27FC236}">
              <a16:creationId xmlns:a16="http://schemas.microsoft.com/office/drawing/2014/main" id="{42F1EF35-E6A9-48B2-BCA0-6D0E88964DD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8" name="CuadroTexto 200">
          <a:extLst>
            <a:ext uri="{FF2B5EF4-FFF2-40B4-BE49-F238E27FC236}">
              <a16:creationId xmlns:a16="http://schemas.microsoft.com/office/drawing/2014/main" id="{C104D805-5C2E-4CDC-A25E-EEAF91D341D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39" name="CuadroTexto 201">
          <a:extLst>
            <a:ext uri="{FF2B5EF4-FFF2-40B4-BE49-F238E27FC236}">
              <a16:creationId xmlns:a16="http://schemas.microsoft.com/office/drawing/2014/main" id="{C2E64A6A-0E93-4224-A403-3F30C450E7C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0" name="CuadroTexto 203">
          <a:extLst>
            <a:ext uri="{FF2B5EF4-FFF2-40B4-BE49-F238E27FC236}">
              <a16:creationId xmlns:a16="http://schemas.microsoft.com/office/drawing/2014/main" id="{FA55EF7A-C0DF-4F86-A84C-928D2856516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1" name="CuadroTexto 204">
          <a:extLst>
            <a:ext uri="{FF2B5EF4-FFF2-40B4-BE49-F238E27FC236}">
              <a16:creationId xmlns:a16="http://schemas.microsoft.com/office/drawing/2014/main" id="{F9C1ED1F-D1EA-48DB-8E3B-EAEC7A67205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2" name="CuadroTexto 205">
          <a:extLst>
            <a:ext uri="{FF2B5EF4-FFF2-40B4-BE49-F238E27FC236}">
              <a16:creationId xmlns:a16="http://schemas.microsoft.com/office/drawing/2014/main" id="{15786A84-BFA4-482C-8C1D-66DE9E9D0E9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3" name="CuadroTexto 206">
          <a:extLst>
            <a:ext uri="{FF2B5EF4-FFF2-40B4-BE49-F238E27FC236}">
              <a16:creationId xmlns:a16="http://schemas.microsoft.com/office/drawing/2014/main" id="{310D89BA-A003-4D49-8284-0B903E8B9FF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4" name="CuadroTexto 207">
          <a:extLst>
            <a:ext uri="{FF2B5EF4-FFF2-40B4-BE49-F238E27FC236}">
              <a16:creationId xmlns:a16="http://schemas.microsoft.com/office/drawing/2014/main" id="{5D4DF5C5-7749-4BC9-9E9B-07E3454673B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5" name="CuadroTexto 208">
          <a:extLst>
            <a:ext uri="{FF2B5EF4-FFF2-40B4-BE49-F238E27FC236}">
              <a16:creationId xmlns:a16="http://schemas.microsoft.com/office/drawing/2014/main" id="{539FBC04-E848-41B0-96DE-F149C9CFB27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6" name="CuadroTexto 210">
          <a:extLst>
            <a:ext uri="{FF2B5EF4-FFF2-40B4-BE49-F238E27FC236}">
              <a16:creationId xmlns:a16="http://schemas.microsoft.com/office/drawing/2014/main" id="{A37FDB8C-0FD3-46B2-8DD5-E0F23414B25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7" name="CuadroTexto 211">
          <a:extLst>
            <a:ext uri="{FF2B5EF4-FFF2-40B4-BE49-F238E27FC236}">
              <a16:creationId xmlns:a16="http://schemas.microsoft.com/office/drawing/2014/main" id="{F06B247A-ED2D-47A6-9712-636EF38B1C7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48" name="CuadroTexto 212">
          <a:extLst>
            <a:ext uri="{FF2B5EF4-FFF2-40B4-BE49-F238E27FC236}">
              <a16:creationId xmlns:a16="http://schemas.microsoft.com/office/drawing/2014/main" id="{12CB5369-CFDB-4269-9353-FAB9AF0185B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49" name="CuadroTexto 213">
          <a:extLst>
            <a:ext uri="{FF2B5EF4-FFF2-40B4-BE49-F238E27FC236}">
              <a16:creationId xmlns:a16="http://schemas.microsoft.com/office/drawing/2014/main" id="{3612999E-D4E4-4992-8C42-4E65E73C9C8A}"/>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50" name="CuadroTexto 214">
          <a:extLst>
            <a:ext uri="{FF2B5EF4-FFF2-40B4-BE49-F238E27FC236}">
              <a16:creationId xmlns:a16="http://schemas.microsoft.com/office/drawing/2014/main" id="{35477A64-0712-419E-AD75-D2C40A747630}"/>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51" name="CuadroTexto 215">
          <a:extLst>
            <a:ext uri="{FF2B5EF4-FFF2-40B4-BE49-F238E27FC236}">
              <a16:creationId xmlns:a16="http://schemas.microsoft.com/office/drawing/2014/main" id="{5FA06BB6-D951-4ED8-80F0-A9A195D23670}"/>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52" name="CuadroTexto 44">
          <a:extLst>
            <a:ext uri="{FF2B5EF4-FFF2-40B4-BE49-F238E27FC236}">
              <a16:creationId xmlns:a16="http://schemas.microsoft.com/office/drawing/2014/main" id="{9B85631A-6956-4DD0-9956-F577BE068CEC}"/>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53" name="CuadroTexto 53">
          <a:extLst>
            <a:ext uri="{FF2B5EF4-FFF2-40B4-BE49-F238E27FC236}">
              <a16:creationId xmlns:a16="http://schemas.microsoft.com/office/drawing/2014/main" id="{071FA8CD-E9D3-4B37-9AAC-8FE42DB2D773}"/>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54" name="CuadroTexto 60">
          <a:extLst>
            <a:ext uri="{FF2B5EF4-FFF2-40B4-BE49-F238E27FC236}">
              <a16:creationId xmlns:a16="http://schemas.microsoft.com/office/drawing/2014/main" id="{FF12534C-F9D2-4339-A9DB-1D30197233F1}"/>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55" name="CuadroTexto 64">
          <a:extLst>
            <a:ext uri="{FF2B5EF4-FFF2-40B4-BE49-F238E27FC236}">
              <a16:creationId xmlns:a16="http://schemas.microsoft.com/office/drawing/2014/main" id="{8389A1A2-9D4C-426D-AA99-FCF7F088DE87}"/>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56" name="CuadroTexto 71">
          <a:extLst>
            <a:ext uri="{FF2B5EF4-FFF2-40B4-BE49-F238E27FC236}">
              <a16:creationId xmlns:a16="http://schemas.microsoft.com/office/drawing/2014/main" id="{8948BB2E-6A50-40AC-8828-A5766325546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57" name="CuadroTexto 78">
          <a:extLst>
            <a:ext uri="{FF2B5EF4-FFF2-40B4-BE49-F238E27FC236}">
              <a16:creationId xmlns:a16="http://schemas.microsoft.com/office/drawing/2014/main" id="{422BE1CB-6D11-4138-8E55-CC639ADEC621}"/>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58" name="CuadroTexto 176">
          <a:extLst>
            <a:ext uri="{FF2B5EF4-FFF2-40B4-BE49-F238E27FC236}">
              <a16:creationId xmlns:a16="http://schemas.microsoft.com/office/drawing/2014/main" id="{B33C0CE9-0361-43EC-A85E-9DECF66DE08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59" name="CuadroTexto 177">
          <a:extLst>
            <a:ext uri="{FF2B5EF4-FFF2-40B4-BE49-F238E27FC236}">
              <a16:creationId xmlns:a16="http://schemas.microsoft.com/office/drawing/2014/main" id="{37CD8487-7B95-4744-B533-C938BD2EF97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0" name="CuadroTexto 178">
          <a:extLst>
            <a:ext uri="{FF2B5EF4-FFF2-40B4-BE49-F238E27FC236}">
              <a16:creationId xmlns:a16="http://schemas.microsoft.com/office/drawing/2014/main" id="{63372979-646C-4DB6-8F5A-E776BCE71A6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1" name="CuadroTexto 181">
          <a:extLst>
            <a:ext uri="{FF2B5EF4-FFF2-40B4-BE49-F238E27FC236}">
              <a16:creationId xmlns:a16="http://schemas.microsoft.com/office/drawing/2014/main" id="{12CB7A0E-D69F-46DC-A100-4CD4C4E995D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2" name="CuadroTexto 182">
          <a:extLst>
            <a:ext uri="{FF2B5EF4-FFF2-40B4-BE49-F238E27FC236}">
              <a16:creationId xmlns:a16="http://schemas.microsoft.com/office/drawing/2014/main" id="{00FB8B1F-923B-4D0D-B20F-24E52843B95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3" name="CuadroTexto 183">
          <a:extLst>
            <a:ext uri="{FF2B5EF4-FFF2-40B4-BE49-F238E27FC236}">
              <a16:creationId xmlns:a16="http://schemas.microsoft.com/office/drawing/2014/main" id="{CA643CE6-BD6F-450B-800F-B6B6ED009B0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4" name="CuadroTexto 185">
          <a:extLst>
            <a:ext uri="{FF2B5EF4-FFF2-40B4-BE49-F238E27FC236}">
              <a16:creationId xmlns:a16="http://schemas.microsoft.com/office/drawing/2014/main" id="{DAAA371B-800C-4017-B6A6-873DEA58761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5" name="CuadroTexto 186">
          <a:extLst>
            <a:ext uri="{FF2B5EF4-FFF2-40B4-BE49-F238E27FC236}">
              <a16:creationId xmlns:a16="http://schemas.microsoft.com/office/drawing/2014/main" id="{C797A0D3-F9EE-4C54-837A-CDA0D7587EB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6" name="CuadroTexto 187">
          <a:extLst>
            <a:ext uri="{FF2B5EF4-FFF2-40B4-BE49-F238E27FC236}">
              <a16:creationId xmlns:a16="http://schemas.microsoft.com/office/drawing/2014/main" id="{F54DE5B3-3DCC-49C8-BC55-5536EBB386F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7" name="CuadroTexto 188">
          <a:extLst>
            <a:ext uri="{FF2B5EF4-FFF2-40B4-BE49-F238E27FC236}">
              <a16:creationId xmlns:a16="http://schemas.microsoft.com/office/drawing/2014/main" id="{2FEF0ACD-6277-4CC1-B6A3-553279E1845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8" name="CuadroTexto 189">
          <a:extLst>
            <a:ext uri="{FF2B5EF4-FFF2-40B4-BE49-F238E27FC236}">
              <a16:creationId xmlns:a16="http://schemas.microsoft.com/office/drawing/2014/main" id="{EB5F05E4-4B8E-45C2-82E2-E35073D75D7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69" name="CuadroTexto 190">
          <a:extLst>
            <a:ext uri="{FF2B5EF4-FFF2-40B4-BE49-F238E27FC236}">
              <a16:creationId xmlns:a16="http://schemas.microsoft.com/office/drawing/2014/main" id="{BA1FED48-6FD8-4C2B-A4F3-EAB51A40F75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0" name="CuadroTexto 192">
          <a:extLst>
            <a:ext uri="{FF2B5EF4-FFF2-40B4-BE49-F238E27FC236}">
              <a16:creationId xmlns:a16="http://schemas.microsoft.com/office/drawing/2014/main" id="{78ADC80B-0B62-4667-B597-5CCACE8E39B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1" name="CuadroTexto 193">
          <a:extLst>
            <a:ext uri="{FF2B5EF4-FFF2-40B4-BE49-F238E27FC236}">
              <a16:creationId xmlns:a16="http://schemas.microsoft.com/office/drawing/2014/main" id="{274E2B89-5EE4-4F77-B976-C6D9F740A57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2" name="CuadroTexto 194">
          <a:extLst>
            <a:ext uri="{FF2B5EF4-FFF2-40B4-BE49-F238E27FC236}">
              <a16:creationId xmlns:a16="http://schemas.microsoft.com/office/drawing/2014/main" id="{10359FE5-FF5B-471A-BCBA-B167567F0C2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3" name="CuadroTexto 196">
          <a:extLst>
            <a:ext uri="{FF2B5EF4-FFF2-40B4-BE49-F238E27FC236}">
              <a16:creationId xmlns:a16="http://schemas.microsoft.com/office/drawing/2014/main" id="{1CB2DB29-E4E1-4245-B857-66643882FB9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4" name="CuadroTexto 197">
          <a:extLst>
            <a:ext uri="{FF2B5EF4-FFF2-40B4-BE49-F238E27FC236}">
              <a16:creationId xmlns:a16="http://schemas.microsoft.com/office/drawing/2014/main" id="{B5E68C91-6A71-48BD-B5ED-E57F438A31E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5" name="CuadroTexto 198">
          <a:extLst>
            <a:ext uri="{FF2B5EF4-FFF2-40B4-BE49-F238E27FC236}">
              <a16:creationId xmlns:a16="http://schemas.microsoft.com/office/drawing/2014/main" id="{965D1128-3D18-4CEB-9D23-94494FC5004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6" name="CuadroTexto 199">
          <a:extLst>
            <a:ext uri="{FF2B5EF4-FFF2-40B4-BE49-F238E27FC236}">
              <a16:creationId xmlns:a16="http://schemas.microsoft.com/office/drawing/2014/main" id="{4F809C91-3D40-4EAB-B66A-C8B21BECD47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7" name="CuadroTexto 200">
          <a:extLst>
            <a:ext uri="{FF2B5EF4-FFF2-40B4-BE49-F238E27FC236}">
              <a16:creationId xmlns:a16="http://schemas.microsoft.com/office/drawing/2014/main" id="{CD3B9136-CAF0-47DE-BEF1-768C3D5A961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8" name="CuadroTexto 201">
          <a:extLst>
            <a:ext uri="{FF2B5EF4-FFF2-40B4-BE49-F238E27FC236}">
              <a16:creationId xmlns:a16="http://schemas.microsoft.com/office/drawing/2014/main" id="{ACDC3148-CF41-43FA-92FF-DA0D7741502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79" name="CuadroTexto 203">
          <a:extLst>
            <a:ext uri="{FF2B5EF4-FFF2-40B4-BE49-F238E27FC236}">
              <a16:creationId xmlns:a16="http://schemas.microsoft.com/office/drawing/2014/main" id="{86E5DA1C-A140-414D-9E89-86BAD728E42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80" name="CuadroTexto 204">
          <a:extLst>
            <a:ext uri="{FF2B5EF4-FFF2-40B4-BE49-F238E27FC236}">
              <a16:creationId xmlns:a16="http://schemas.microsoft.com/office/drawing/2014/main" id="{C4D4537D-F520-49B3-84E0-886D007B2DB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81" name="CuadroTexto 205">
          <a:extLst>
            <a:ext uri="{FF2B5EF4-FFF2-40B4-BE49-F238E27FC236}">
              <a16:creationId xmlns:a16="http://schemas.microsoft.com/office/drawing/2014/main" id="{5F69C426-91BC-49C3-B7E8-609B6D96667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82" name="CuadroTexto 206">
          <a:extLst>
            <a:ext uri="{FF2B5EF4-FFF2-40B4-BE49-F238E27FC236}">
              <a16:creationId xmlns:a16="http://schemas.microsoft.com/office/drawing/2014/main" id="{56AF7F1A-425A-4413-BFE7-32A464DB57E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83" name="CuadroTexto 207">
          <a:extLst>
            <a:ext uri="{FF2B5EF4-FFF2-40B4-BE49-F238E27FC236}">
              <a16:creationId xmlns:a16="http://schemas.microsoft.com/office/drawing/2014/main" id="{6C4672DB-158E-46EE-A7F1-7E17B6F7620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84" name="CuadroTexto 208">
          <a:extLst>
            <a:ext uri="{FF2B5EF4-FFF2-40B4-BE49-F238E27FC236}">
              <a16:creationId xmlns:a16="http://schemas.microsoft.com/office/drawing/2014/main" id="{B57AA63A-5C03-4E45-9336-188EE0139A7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85" name="CuadroTexto 210">
          <a:extLst>
            <a:ext uri="{FF2B5EF4-FFF2-40B4-BE49-F238E27FC236}">
              <a16:creationId xmlns:a16="http://schemas.microsoft.com/office/drawing/2014/main" id="{28258306-E0C9-4483-9EA1-06F9F594100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86" name="CuadroTexto 211">
          <a:extLst>
            <a:ext uri="{FF2B5EF4-FFF2-40B4-BE49-F238E27FC236}">
              <a16:creationId xmlns:a16="http://schemas.microsoft.com/office/drawing/2014/main" id="{F7972DA9-01D0-4A05-A1BE-054F97BAD45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87" name="CuadroTexto 212">
          <a:extLst>
            <a:ext uri="{FF2B5EF4-FFF2-40B4-BE49-F238E27FC236}">
              <a16:creationId xmlns:a16="http://schemas.microsoft.com/office/drawing/2014/main" id="{13BB02DC-8391-4B1A-99DF-27543CFEFA6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88" name="CuadroTexto 213">
          <a:extLst>
            <a:ext uri="{FF2B5EF4-FFF2-40B4-BE49-F238E27FC236}">
              <a16:creationId xmlns:a16="http://schemas.microsoft.com/office/drawing/2014/main" id="{82A5FD6B-0EF6-475C-BD9A-1E681180A0C6}"/>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89" name="CuadroTexto 214">
          <a:extLst>
            <a:ext uri="{FF2B5EF4-FFF2-40B4-BE49-F238E27FC236}">
              <a16:creationId xmlns:a16="http://schemas.microsoft.com/office/drawing/2014/main" id="{A4C5EDD7-DD37-4C99-875B-A5F23D755EDB}"/>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290" name="CuadroTexto 215">
          <a:extLst>
            <a:ext uri="{FF2B5EF4-FFF2-40B4-BE49-F238E27FC236}">
              <a16:creationId xmlns:a16="http://schemas.microsoft.com/office/drawing/2014/main" id="{BFB17AC9-A7C0-48AE-A1D7-95C7FA4A2F64}"/>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91" name="CuadroTexto 44">
          <a:extLst>
            <a:ext uri="{FF2B5EF4-FFF2-40B4-BE49-F238E27FC236}">
              <a16:creationId xmlns:a16="http://schemas.microsoft.com/office/drawing/2014/main" id="{8AE22A5E-7482-411D-9BB0-8D13CBCF3A10}"/>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92" name="CuadroTexto 53">
          <a:extLst>
            <a:ext uri="{FF2B5EF4-FFF2-40B4-BE49-F238E27FC236}">
              <a16:creationId xmlns:a16="http://schemas.microsoft.com/office/drawing/2014/main" id="{F9489E09-BFD9-48A2-BC71-28750C1885C7}"/>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293" name="CuadroTexto 60">
          <a:extLst>
            <a:ext uri="{FF2B5EF4-FFF2-40B4-BE49-F238E27FC236}">
              <a16:creationId xmlns:a16="http://schemas.microsoft.com/office/drawing/2014/main" id="{BA04264E-8399-4137-9889-D55203A9AA3D}"/>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94" name="CuadroTexto 64">
          <a:extLst>
            <a:ext uri="{FF2B5EF4-FFF2-40B4-BE49-F238E27FC236}">
              <a16:creationId xmlns:a16="http://schemas.microsoft.com/office/drawing/2014/main" id="{B0A2C0D0-052E-4481-8FD7-D558F179335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95" name="CuadroTexto 71">
          <a:extLst>
            <a:ext uri="{FF2B5EF4-FFF2-40B4-BE49-F238E27FC236}">
              <a16:creationId xmlns:a16="http://schemas.microsoft.com/office/drawing/2014/main" id="{B040B297-C804-466F-8DCA-4F648B00FAE1}"/>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296" name="CuadroTexto 78">
          <a:extLst>
            <a:ext uri="{FF2B5EF4-FFF2-40B4-BE49-F238E27FC236}">
              <a16:creationId xmlns:a16="http://schemas.microsoft.com/office/drawing/2014/main" id="{4B8D82DD-1029-458F-B95D-EB9B716FE78F}"/>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97" name="CuadroTexto 176">
          <a:extLst>
            <a:ext uri="{FF2B5EF4-FFF2-40B4-BE49-F238E27FC236}">
              <a16:creationId xmlns:a16="http://schemas.microsoft.com/office/drawing/2014/main" id="{5633C93D-810D-4959-87AF-135958EA555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98" name="CuadroTexto 177">
          <a:extLst>
            <a:ext uri="{FF2B5EF4-FFF2-40B4-BE49-F238E27FC236}">
              <a16:creationId xmlns:a16="http://schemas.microsoft.com/office/drawing/2014/main" id="{CBC009F8-EBF3-49D4-91E3-2D6AE33582F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299" name="CuadroTexto 178">
          <a:extLst>
            <a:ext uri="{FF2B5EF4-FFF2-40B4-BE49-F238E27FC236}">
              <a16:creationId xmlns:a16="http://schemas.microsoft.com/office/drawing/2014/main" id="{24BEE92B-3F16-4959-B798-4A9D75856AA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0" name="CuadroTexto 181">
          <a:extLst>
            <a:ext uri="{FF2B5EF4-FFF2-40B4-BE49-F238E27FC236}">
              <a16:creationId xmlns:a16="http://schemas.microsoft.com/office/drawing/2014/main" id="{BDC3694B-1D64-4B1C-B238-A74A282BEB1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1" name="CuadroTexto 182">
          <a:extLst>
            <a:ext uri="{FF2B5EF4-FFF2-40B4-BE49-F238E27FC236}">
              <a16:creationId xmlns:a16="http://schemas.microsoft.com/office/drawing/2014/main" id="{3718FED6-C969-416B-9CD3-2CABF5FFB81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2" name="CuadroTexto 183">
          <a:extLst>
            <a:ext uri="{FF2B5EF4-FFF2-40B4-BE49-F238E27FC236}">
              <a16:creationId xmlns:a16="http://schemas.microsoft.com/office/drawing/2014/main" id="{47A02225-5D86-423E-B87D-2730242C748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3" name="CuadroTexto 185">
          <a:extLst>
            <a:ext uri="{FF2B5EF4-FFF2-40B4-BE49-F238E27FC236}">
              <a16:creationId xmlns:a16="http://schemas.microsoft.com/office/drawing/2014/main" id="{46994203-7F5E-4E3D-9F1A-1E472B7E33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4" name="CuadroTexto 186">
          <a:extLst>
            <a:ext uri="{FF2B5EF4-FFF2-40B4-BE49-F238E27FC236}">
              <a16:creationId xmlns:a16="http://schemas.microsoft.com/office/drawing/2014/main" id="{BD4FEB0D-063D-49E0-B95A-AEABA744CE9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5" name="CuadroTexto 187">
          <a:extLst>
            <a:ext uri="{FF2B5EF4-FFF2-40B4-BE49-F238E27FC236}">
              <a16:creationId xmlns:a16="http://schemas.microsoft.com/office/drawing/2014/main" id="{385015D2-C81F-4B51-B770-D2CEFF84325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6" name="CuadroTexto 188">
          <a:extLst>
            <a:ext uri="{FF2B5EF4-FFF2-40B4-BE49-F238E27FC236}">
              <a16:creationId xmlns:a16="http://schemas.microsoft.com/office/drawing/2014/main" id="{073A69DF-CFE2-41E2-9FED-9F2DEED5721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7" name="CuadroTexto 189">
          <a:extLst>
            <a:ext uri="{FF2B5EF4-FFF2-40B4-BE49-F238E27FC236}">
              <a16:creationId xmlns:a16="http://schemas.microsoft.com/office/drawing/2014/main" id="{B4D6D0AB-1D22-46F0-BC10-D722804AAA0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8" name="CuadroTexto 190">
          <a:extLst>
            <a:ext uri="{FF2B5EF4-FFF2-40B4-BE49-F238E27FC236}">
              <a16:creationId xmlns:a16="http://schemas.microsoft.com/office/drawing/2014/main" id="{8BA730B5-83A8-4B02-A504-C091421A244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09" name="CuadroTexto 192">
          <a:extLst>
            <a:ext uri="{FF2B5EF4-FFF2-40B4-BE49-F238E27FC236}">
              <a16:creationId xmlns:a16="http://schemas.microsoft.com/office/drawing/2014/main" id="{AA4DA4E1-4AD4-4B02-A7DF-BB26DE019AC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0" name="CuadroTexto 193">
          <a:extLst>
            <a:ext uri="{FF2B5EF4-FFF2-40B4-BE49-F238E27FC236}">
              <a16:creationId xmlns:a16="http://schemas.microsoft.com/office/drawing/2014/main" id="{5E0F4C0E-13A6-437E-9F31-889FF96202B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1" name="CuadroTexto 194">
          <a:extLst>
            <a:ext uri="{FF2B5EF4-FFF2-40B4-BE49-F238E27FC236}">
              <a16:creationId xmlns:a16="http://schemas.microsoft.com/office/drawing/2014/main" id="{8B1E8464-B388-418C-A7EA-F9B4DD4C8FB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2" name="CuadroTexto 196">
          <a:extLst>
            <a:ext uri="{FF2B5EF4-FFF2-40B4-BE49-F238E27FC236}">
              <a16:creationId xmlns:a16="http://schemas.microsoft.com/office/drawing/2014/main" id="{58041736-9FA5-4839-9B17-F29202D20F8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3" name="CuadroTexto 197">
          <a:extLst>
            <a:ext uri="{FF2B5EF4-FFF2-40B4-BE49-F238E27FC236}">
              <a16:creationId xmlns:a16="http://schemas.microsoft.com/office/drawing/2014/main" id="{7611B766-D9EB-49A3-B8A4-A124F58FD54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4" name="CuadroTexto 198">
          <a:extLst>
            <a:ext uri="{FF2B5EF4-FFF2-40B4-BE49-F238E27FC236}">
              <a16:creationId xmlns:a16="http://schemas.microsoft.com/office/drawing/2014/main" id="{874416D4-61F4-48AB-9536-531767CDBDD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5" name="CuadroTexto 199">
          <a:extLst>
            <a:ext uri="{FF2B5EF4-FFF2-40B4-BE49-F238E27FC236}">
              <a16:creationId xmlns:a16="http://schemas.microsoft.com/office/drawing/2014/main" id="{064A96A6-89EA-448F-8EE1-B7A8326D360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6" name="CuadroTexto 200">
          <a:extLst>
            <a:ext uri="{FF2B5EF4-FFF2-40B4-BE49-F238E27FC236}">
              <a16:creationId xmlns:a16="http://schemas.microsoft.com/office/drawing/2014/main" id="{07E7C141-C103-4653-836D-622D3E9B2FD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7" name="CuadroTexto 201">
          <a:extLst>
            <a:ext uri="{FF2B5EF4-FFF2-40B4-BE49-F238E27FC236}">
              <a16:creationId xmlns:a16="http://schemas.microsoft.com/office/drawing/2014/main" id="{8EEA5827-D105-478F-8E51-4C001AB951F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8" name="CuadroTexto 203">
          <a:extLst>
            <a:ext uri="{FF2B5EF4-FFF2-40B4-BE49-F238E27FC236}">
              <a16:creationId xmlns:a16="http://schemas.microsoft.com/office/drawing/2014/main" id="{CACAB6D5-190C-4231-A885-17BB2A6D40D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19" name="CuadroTexto 204">
          <a:extLst>
            <a:ext uri="{FF2B5EF4-FFF2-40B4-BE49-F238E27FC236}">
              <a16:creationId xmlns:a16="http://schemas.microsoft.com/office/drawing/2014/main" id="{B7423498-4426-4967-9C76-0726EAA651B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20" name="CuadroTexto 205">
          <a:extLst>
            <a:ext uri="{FF2B5EF4-FFF2-40B4-BE49-F238E27FC236}">
              <a16:creationId xmlns:a16="http://schemas.microsoft.com/office/drawing/2014/main" id="{FC81037E-041D-46D1-8084-6CF7DCA93C9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21" name="CuadroTexto 206">
          <a:extLst>
            <a:ext uri="{FF2B5EF4-FFF2-40B4-BE49-F238E27FC236}">
              <a16:creationId xmlns:a16="http://schemas.microsoft.com/office/drawing/2014/main" id="{8B54F340-C939-40CE-993C-717AD55917A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22" name="CuadroTexto 207">
          <a:extLst>
            <a:ext uri="{FF2B5EF4-FFF2-40B4-BE49-F238E27FC236}">
              <a16:creationId xmlns:a16="http://schemas.microsoft.com/office/drawing/2014/main" id="{73FE0D6A-0EA4-4488-B02C-C0547AA9DCE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23" name="CuadroTexto 208">
          <a:extLst>
            <a:ext uri="{FF2B5EF4-FFF2-40B4-BE49-F238E27FC236}">
              <a16:creationId xmlns:a16="http://schemas.microsoft.com/office/drawing/2014/main" id="{C09BAC98-3D0B-49CB-9D0F-7A88127E3CD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24" name="CuadroTexto 210">
          <a:extLst>
            <a:ext uri="{FF2B5EF4-FFF2-40B4-BE49-F238E27FC236}">
              <a16:creationId xmlns:a16="http://schemas.microsoft.com/office/drawing/2014/main" id="{793FF32B-1BF6-4401-BFC5-EF11E6E6384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25" name="CuadroTexto 211">
          <a:extLst>
            <a:ext uri="{FF2B5EF4-FFF2-40B4-BE49-F238E27FC236}">
              <a16:creationId xmlns:a16="http://schemas.microsoft.com/office/drawing/2014/main" id="{3048B813-6434-487C-A84A-354888D5A32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26" name="CuadroTexto 212">
          <a:extLst>
            <a:ext uri="{FF2B5EF4-FFF2-40B4-BE49-F238E27FC236}">
              <a16:creationId xmlns:a16="http://schemas.microsoft.com/office/drawing/2014/main" id="{B2A0EAD0-1407-4B65-BD42-43BA708EDA8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327" name="CuadroTexto 213">
          <a:extLst>
            <a:ext uri="{FF2B5EF4-FFF2-40B4-BE49-F238E27FC236}">
              <a16:creationId xmlns:a16="http://schemas.microsoft.com/office/drawing/2014/main" id="{2466FDEB-509E-43DD-8D4D-937BE02C29D1}"/>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328" name="CuadroTexto 214">
          <a:extLst>
            <a:ext uri="{FF2B5EF4-FFF2-40B4-BE49-F238E27FC236}">
              <a16:creationId xmlns:a16="http://schemas.microsoft.com/office/drawing/2014/main" id="{3CFB2BF4-CD2B-4680-9C17-98FC81DF3CC2}"/>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329" name="CuadroTexto 215">
          <a:extLst>
            <a:ext uri="{FF2B5EF4-FFF2-40B4-BE49-F238E27FC236}">
              <a16:creationId xmlns:a16="http://schemas.microsoft.com/office/drawing/2014/main" id="{8D23009A-44E1-4F32-A2A7-A701A0F7DAD6}"/>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330" name="CuadroTexto 44">
          <a:extLst>
            <a:ext uri="{FF2B5EF4-FFF2-40B4-BE49-F238E27FC236}">
              <a16:creationId xmlns:a16="http://schemas.microsoft.com/office/drawing/2014/main" id="{A74330CC-2893-41BC-B39F-0D3905E4B59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331" name="CuadroTexto 53">
          <a:extLst>
            <a:ext uri="{FF2B5EF4-FFF2-40B4-BE49-F238E27FC236}">
              <a16:creationId xmlns:a16="http://schemas.microsoft.com/office/drawing/2014/main" id="{A2BF477C-3FEB-4468-AD86-17D309D091C2}"/>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332" name="CuadroTexto 60">
          <a:extLst>
            <a:ext uri="{FF2B5EF4-FFF2-40B4-BE49-F238E27FC236}">
              <a16:creationId xmlns:a16="http://schemas.microsoft.com/office/drawing/2014/main" id="{E9A90617-10E3-4773-BFCB-A238A35E024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333" name="CuadroTexto 64">
          <a:extLst>
            <a:ext uri="{FF2B5EF4-FFF2-40B4-BE49-F238E27FC236}">
              <a16:creationId xmlns:a16="http://schemas.microsoft.com/office/drawing/2014/main" id="{8A8A5480-6E67-4789-A6BA-0E6B669EB8E7}"/>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334" name="CuadroTexto 71">
          <a:extLst>
            <a:ext uri="{FF2B5EF4-FFF2-40B4-BE49-F238E27FC236}">
              <a16:creationId xmlns:a16="http://schemas.microsoft.com/office/drawing/2014/main" id="{272259B3-A40A-48C9-B073-45C230BF2F71}"/>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335" name="CuadroTexto 78">
          <a:extLst>
            <a:ext uri="{FF2B5EF4-FFF2-40B4-BE49-F238E27FC236}">
              <a16:creationId xmlns:a16="http://schemas.microsoft.com/office/drawing/2014/main" id="{CC8FF2C0-B563-4A94-A851-AF2F8005D7B6}"/>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36" name="CuadroTexto 176">
          <a:extLst>
            <a:ext uri="{FF2B5EF4-FFF2-40B4-BE49-F238E27FC236}">
              <a16:creationId xmlns:a16="http://schemas.microsoft.com/office/drawing/2014/main" id="{98ACE845-349C-4CA1-A0B9-50845A10F36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37" name="CuadroTexto 177">
          <a:extLst>
            <a:ext uri="{FF2B5EF4-FFF2-40B4-BE49-F238E27FC236}">
              <a16:creationId xmlns:a16="http://schemas.microsoft.com/office/drawing/2014/main" id="{C332E443-3A78-4EA3-AF42-A753826D816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38" name="CuadroTexto 178">
          <a:extLst>
            <a:ext uri="{FF2B5EF4-FFF2-40B4-BE49-F238E27FC236}">
              <a16:creationId xmlns:a16="http://schemas.microsoft.com/office/drawing/2014/main" id="{01F25E56-D6BD-4BDF-9A85-872A472BE02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39" name="CuadroTexto 181">
          <a:extLst>
            <a:ext uri="{FF2B5EF4-FFF2-40B4-BE49-F238E27FC236}">
              <a16:creationId xmlns:a16="http://schemas.microsoft.com/office/drawing/2014/main" id="{80273181-0214-4976-A7F2-51E8BEDE1C7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0" name="CuadroTexto 182">
          <a:extLst>
            <a:ext uri="{FF2B5EF4-FFF2-40B4-BE49-F238E27FC236}">
              <a16:creationId xmlns:a16="http://schemas.microsoft.com/office/drawing/2014/main" id="{CBDD290E-2B05-4AB4-885F-C73ED05B886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1" name="CuadroTexto 183">
          <a:extLst>
            <a:ext uri="{FF2B5EF4-FFF2-40B4-BE49-F238E27FC236}">
              <a16:creationId xmlns:a16="http://schemas.microsoft.com/office/drawing/2014/main" id="{A5A04D43-2ABC-4139-BB93-BC4A9377C27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2" name="CuadroTexto 185">
          <a:extLst>
            <a:ext uri="{FF2B5EF4-FFF2-40B4-BE49-F238E27FC236}">
              <a16:creationId xmlns:a16="http://schemas.microsoft.com/office/drawing/2014/main" id="{E80251E6-F74F-472D-8134-240295BDCC9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3" name="CuadroTexto 186">
          <a:extLst>
            <a:ext uri="{FF2B5EF4-FFF2-40B4-BE49-F238E27FC236}">
              <a16:creationId xmlns:a16="http://schemas.microsoft.com/office/drawing/2014/main" id="{F3A32ACA-0161-4768-AC3A-C6A0823AA02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4" name="CuadroTexto 187">
          <a:extLst>
            <a:ext uri="{FF2B5EF4-FFF2-40B4-BE49-F238E27FC236}">
              <a16:creationId xmlns:a16="http://schemas.microsoft.com/office/drawing/2014/main" id="{52EBFEB0-C67B-40D6-9462-30BA26F2C5B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5" name="CuadroTexto 188">
          <a:extLst>
            <a:ext uri="{FF2B5EF4-FFF2-40B4-BE49-F238E27FC236}">
              <a16:creationId xmlns:a16="http://schemas.microsoft.com/office/drawing/2014/main" id="{4C826ED3-3438-4513-8CD6-DFA469440C1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6" name="CuadroTexto 189">
          <a:extLst>
            <a:ext uri="{FF2B5EF4-FFF2-40B4-BE49-F238E27FC236}">
              <a16:creationId xmlns:a16="http://schemas.microsoft.com/office/drawing/2014/main" id="{F0CADDDF-E3CA-4D58-A32B-07BEE156CBA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7" name="CuadroTexto 190">
          <a:extLst>
            <a:ext uri="{FF2B5EF4-FFF2-40B4-BE49-F238E27FC236}">
              <a16:creationId xmlns:a16="http://schemas.microsoft.com/office/drawing/2014/main" id="{1CF4F381-7429-4E29-97CE-EE2C3671B67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8" name="CuadroTexto 192">
          <a:extLst>
            <a:ext uri="{FF2B5EF4-FFF2-40B4-BE49-F238E27FC236}">
              <a16:creationId xmlns:a16="http://schemas.microsoft.com/office/drawing/2014/main" id="{972CDB38-0602-4D26-B065-CDF2926365B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49" name="CuadroTexto 193">
          <a:extLst>
            <a:ext uri="{FF2B5EF4-FFF2-40B4-BE49-F238E27FC236}">
              <a16:creationId xmlns:a16="http://schemas.microsoft.com/office/drawing/2014/main" id="{701D745E-135F-41E2-A3F4-3D632D55538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0" name="CuadroTexto 194">
          <a:extLst>
            <a:ext uri="{FF2B5EF4-FFF2-40B4-BE49-F238E27FC236}">
              <a16:creationId xmlns:a16="http://schemas.microsoft.com/office/drawing/2014/main" id="{FF6C79E2-F70B-4CFD-889E-4F3CBF86D8C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1" name="CuadroTexto 196">
          <a:extLst>
            <a:ext uri="{FF2B5EF4-FFF2-40B4-BE49-F238E27FC236}">
              <a16:creationId xmlns:a16="http://schemas.microsoft.com/office/drawing/2014/main" id="{FB7D336E-07A9-4926-8EB8-B1E669A59BE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2" name="CuadroTexto 197">
          <a:extLst>
            <a:ext uri="{FF2B5EF4-FFF2-40B4-BE49-F238E27FC236}">
              <a16:creationId xmlns:a16="http://schemas.microsoft.com/office/drawing/2014/main" id="{6F3F6126-82FC-4A18-9064-2BF70077E0C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3" name="CuadroTexto 198">
          <a:extLst>
            <a:ext uri="{FF2B5EF4-FFF2-40B4-BE49-F238E27FC236}">
              <a16:creationId xmlns:a16="http://schemas.microsoft.com/office/drawing/2014/main" id="{08288FCF-655D-4493-988A-C86318B3CB3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4" name="CuadroTexto 199">
          <a:extLst>
            <a:ext uri="{FF2B5EF4-FFF2-40B4-BE49-F238E27FC236}">
              <a16:creationId xmlns:a16="http://schemas.microsoft.com/office/drawing/2014/main" id="{C2FEEB9E-16FF-4E93-9075-796422405D3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5" name="CuadroTexto 200">
          <a:extLst>
            <a:ext uri="{FF2B5EF4-FFF2-40B4-BE49-F238E27FC236}">
              <a16:creationId xmlns:a16="http://schemas.microsoft.com/office/drawing/2014/main" id="{26217E6E-6028-4504-9057-574C033CA1F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6" name="CuadroTexto 201">
          <a:extLst>
            <a:ext uri="{FF2B5EF4-FFF2-40B4-BE49-F238E27FC236}">
              <a16:creationId xmlns:a16="http://schemas.microsoft.com/office/drawing/2014/main" id="{2235BE65-6A9C-43BD-88B6-02AF7AE6845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7" name="CuadroTexto 203">
          <a:extLst>
            <a:ext uri="{FF2B5EF4-FFF2-40B4-BE49-F238E27FC236}">
              <a16:creationId xmlns:a16="http://schemas.microsoft.com/office/drawing/2014/main" id="{57BF02A6-F267-4CFC-9704-A8EDCF2802E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8" name="CuadroTexto 204">
          <a:extLst>
            <a:ext uri="{FF2B5EF4-FFF2-40B4-BE49-F238E27FC236}">
              <a16:creationId xmlns:a16="http://schemas.microsoft.com/office/drawing/2014/main" id="{91906E59-63C5-4943-8084-8DA6AB01DFC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59" name="CuadroTexto 205">
          <a:extLst>
            <a:ext uri="{FF2B5EF4-FFF2-40B4-BE49-F238E27FC236}">
              <a16:creationId xmlns:a16="http://schemas.microsoft.com/office/drawing/2014/main" id="{A31F0018-D542-498A-888F-4ECD4D0A827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60" name="CuadroTexto 206">
          <a:extLst>
            <a:ext uri="{FF2B5EF4-FFF2-40B4-BE49-F238E27FC236}">
              <a16:creationId xmlns:a16="http://schemas.microsoft.com/office/drawing/2014/main" id="{C9621714-744D-40C1-92CC-2503A5EB69E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61" name="CuadroTexto 207">
          <a:extLst>
            <a:ext uri="{FF2B5EF4-FFF2-40B4-BE49-F238E27FC236}">
              <a16:creationId xmlns:a16="http://schemas.microsoft.com/office/drawing/2014/main" id="{296C6966-13EB-475E-8E51-AF5D1CC0C59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62" name="CuadroTexto 208">
          <a:extLst>
            <a:ext uri="{FF2B5EF4-FFF2-40B4-BE49-F238E27FC236}">
              <a16:creationId xmlns:a16="http://schemas.microsoft.com/office/drawing/2014/main" id="{6F78BCC2-002E-49C5-B185-C4AF45054F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63" name="CuadroTexto 210">
          <a:extLst>
            <a:ext uri="{FF2B5EF4-FFF2-40B4-BE49-F238E27FC236}">
              <a16:creationId xmlns:a16="http://schemas.microsoft.com/office/drawing/2014/main" id="{9ABE19BA-082C-455F-B165-36D8D3F059F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64" name="CuadroTexto 211">
          <a:extLst>
            <a:ext uri="{FF2B5EF4-FFF2-40B4-BE49-F238E27FC236}">
              <a16:creationId xmlns:a16="http://schemas.microsoft.com/office/drawing/2014/main" id="{0FAC0072-02F7-4E36-BED4-9DE430BFA8E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65" name="CuadroTexto 212">
          <a:extLst>
            <a:ext uri="{FF2B5EF4-FFF2-40B4-BE49-F238E27FC236}">
              <a16:creationId xmlns:a16="http://schemas.microsoft.com/office/drawing/2014/main" id="{D2021F32-DD72-4F9D-85E2-797690D60D6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366" name="CuadroTexto 213">
          <a:extLst>
            <a:ext uri="{FF2B5EF4-FFF2-40B4-BE49-F238E27FC236}">
              <a16:creationId xmlns:a16="http://schemas.microsoft.com/office/drawing/2014/main" id="{A1E1E92B-EC6C-4BFF-84FD-6EC167881418}"/>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367" name="CuadroTexto 214">
          <a:extLst>
            <a:ext uri="{FF2B5EF4-FFF2-40B4-BE49-F238E27FC236}">
              <a16:creationId xmlns:a16="http://schemas.microsoft.com/office/drawing/2014/main" id="{5C2BA659-98EF-4700-BA25-D68E5CA4C32C}"/>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368" name="CuadroTexto 215">
          <a:extLst>
            <a:ext uri="{FF2B5EF4-FFF2-40B4-BE49-F238E27FC236}">
              <a16:creationId xmlns:a16="http://schemas.microsoft.com/office/drawing/2014/main" id="{DB103EAA-96A1-4E05-BEF2-ED84B87AFED8}"/>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369" name="CuadroTexto 44">
          <a:extLst>
            <a:ext uri="{FF2B5EF4-FFF2-40B4-BE49-F238E27FC236}">
              <a16:creationId xmlns:a16="http://schemas.microsoft.com/office/drawing/2014/main" id="{2345A5FA-7466-4DA6-AB68-6C3376A1A1D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370" name="CuadroTexto 53">
          <a:extLst>
            <a:ext uri="{FF2B5EF4-FFF2-40B4-BE49-F238E27FC236}">
              <a16:creationId xmlns:a16="http://schemas.microsoft.com/office/drawing/2014/main" id="{4CAB1E42-6568-4B8E-8E9A-C5F8174BB5A9}"/>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371" name="CuadroTexto 60">
          <a:extLst>
            <a:ext uri="{FF2B5EF4-FFF2-40B4-BE49-F238E27FC236}">
              <a16:creationId xmlns:a16="http://schemas.microsoft.com/office/drawing/2014/main" id="{D88A707C-16B6-4AA5-95A0-76145BFA05F1}"/>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372" name="CuadroTexto 64">
          <a:extLst>
            <a:ext uri="{FF2B5EF4-FFF2-40B4-BE49-F238E27FC236}">
              <a16:creationId xmlns:a16="http://schemas.microsoft.com/office/drawing/2014/main" id="{F2B91E05-267D-4CDC-B640-7A6AEE97B98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373" name="CuadroTexto 71">
          <a:extLst>
            <a:ext uri="{FF2B5EF4-FFF2-40B4-BE49-F238E27FC236}">
              <a16:creationId xmlns:a16="http://schemas.microsoft.com/office/drawing/2014/main" id="{A0729E95-5399-4004-AB87-6CC4C8FADB6B}"/>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374" name="CuadroTexto 78">
          <a:extLst>
            <a:ext uri="{FF2B5EF4-FFF2-40B4-BE49-F238E27FC236}">
              <a16:creationId xmlns:a16="http://schemas.microsoft.com/office/drawing/2014/main" id="{6EB44B15-DAC6-4020-8F40-07158D1C9A5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75" name="CuadroTexto 176">
          <a:extLst>
            <a:ext uri="{FF2B5EF4-FFF2-40B4-BE49-F238E27FC236}">
              <a16:creationId xmlns:a16="http://schemas.microsoft.com/office/drawing/2014/main" id="{CE92D21B-8E0F-479F-9CDB-A687BAC189C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76" name="CuadroTexto 177">
          <a:extLst>
            <a:ext uri="{FF2B5EF4-FFF2-40B4-BE49-F238E27FC236}">
              <a16:creationId xmlns:a16="http://schemas.microsoft.com/office/drawing/2014/main" id="{8D2D3291-2C1E-4F24-905A-225F1373B42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77" name="CuadroTexto 178">
          <a:extLst>
            <a:ext uri="{FF2B5EF4-FFF2-40B4-BE49-F238E27FC236}">
              <a16:creationId xmlns:a16="http://schemas.microsoft.com/office/drawing/2014/main" id="{142ED607-0EEE-48B5-B8DA-E5F346791D0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78" name="CuadroTexto 181">
          <a:extLst>
            <a:ext uri="{FF2B5EF4-FFF2-40B4-BE49-F238E27FC236}">
              <a16:creationId xmlns:a16="http://schemas.microsoft.com/office/drawing/2014/main" id="{D820D70B-E114-4ADF-B057-4846896BB91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79" name="CuadroTexto 182">
          <a:extLst>
            <a:ext uri="{FF2B5EF4-FFF2-40B4-BE49-F238E27FC236}">
              <a16:creationId xmlns:a16="http://schemas.microsoft.com/office/drawing/2014/main" id="{8FC076C0-F9BD-4C00-BEC0-6B9750DB943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0" name="CuadroTexto 183">
          <a:extLst>
            <a:ext uri="{FF2B5EF4-FFF2-40B4-BE49-F238E27FC236}">
              <a16:creationId xmlns:a16="http://schemas.microsoft.com/office/drawing/2014/main" id="{3493E6F6-B2FF-4C64-A5BA-C8FE5486F6D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1" name="CuadroTexto 185">
          <a:extLst>
            <a:ext uri="{FF2B5EF4-FFF2-40B4-BE49-F238E27FC236}">
              <a16:creationId xmlns:a16="http://schemas.microsoft.com/office/drawing/2014/main" id="{202BD67E-B561-49BF-9DC2-0D4A8731DA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2" name="CuadroTexto 186">
          <a:extLst>
            <a:ext uri="{FF2B5EF4-FFF2-40B4-BE49-F238E27FC236}">
              <a16:creationId xmlns:a16="http://schemas.microsoft.com/office/drawing/2014/main" id="{7A253D80-D7CB-4EB1-B088-29A3CCFFF8E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3" name="CuadroTexto 187">
          <a:extLst>
            <a:ext uri="{FF2B5EF4-FFF2-40B4-BE49-F238E27FC236}">
              <a16:creationId xmlns:a16="http://schemas.microsoft.com/office/drawing/2014/main" id="{C60E2150-3647-4F62-B7E5-9CB9C5E0FFC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4" name="CuadroTexto 188">
          <a:extLst>
            <a:ext uri="{FF2B5EF4-FFF2-40B4-BE49-F238E27FC236}">
              <a16:creationId xmlns:a16="http://schemas.microsoft.com/office/drawing/2014/main" id="{82C48C6C-7837-432A-B582-5DF736AA221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5" name="CuadroTexto 189">
          <a:extLst>
            <a:ext uri="{FF2B5EF4-FFF2-40B4-BE49-F238E27FC236}">
              <a16:creationId xmlns:a16="http://schemas.microsoft.com/office/drawing/2014/main" id="{1C411BCD-B6FA-4C1A-B602-1F2A796A407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6" name="CuadroTexto 190">
          <a:extLst>
            <a:ext uri="{FF2B5EF4-FFF2-40B4-BE49-F238E27FC236}">
              <a16:creationId xmlns:a16="http://schemas.microsoft.com/office/drawing/2014/main" id="{9568E9CB-DABE-4743-AABE-D7505C7F21B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7" name="CuadroTexto 192">
          <a:extLst>
            <a:ext uri="{FF2B5EF4-FFF2-40B4-BE49-F238E27FC236}">
              <a16:creationId xmlns:a16="http://schemas.microsoft.com/office/drawing/2014/main" id="{142CD3C5-F9A3-4D81-958A-CF204C8BEAB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8" name="CuadroTexto 193">
          <a:extLst>
            <a:ext uri="{FF2B5EF4-FFF2-40B4-BE49-F238E27FC236}">
              <a16:creationId xmlns:a16="http://schemas.microsoft.com/office/drawing/2014/main" id="{D01EEEF4-EDEE-47FA-AE58-79DB2402CF4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89" name="CuadroTexto 194">
          <a:extLst>
            <a:ext uri="{FF2B5EF4-FFF2-40B4-BE49-F238E27FC236}">
              <a16:creationId xmlns:a16="http://schemas.microsoft.com/office/drawing/2014/main" id="{85968DC4-083A-4A69-925B-1D37DDEE9C9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0" name="CuadroTexto 196">
          <a:extLst>
            <a:ext uri="{FF2B5EF4-FFF2-40B4-BE49-F238E27FC236}">
              <a16:creationId xmlns:a16="http://schemas.microsoft.com/office/drawing/2014/main" id="{5A89C1C7-FFC3-418D-BCFA-FFB555F1D0F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1" name="CuadroTexto 197">
          <a:extLst>
            <a:ext uri="{FF2B5EF4-FFF2-40B4-BE49-F238E27FC236}">
              <a16:creationId xmlns:a16="http://schemas.microsoft.com/office/drawing/2014/main" id="{B90902CB-2CF4-475E-92AB-199E3A39885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2" name="CuadroTexto 198">
          <a:extLst>
            <a:ext uri="{FF2B5EF4-FFF2-40B4-BE49-F238E27FC236}">
              <a16:creationId xmlns:a16="http://schemas.microsoft.com/office/drawing/2014/main" id="{E32ADD06-FE8E-4E77-B0D1-A8E3E6B8DB4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3" name="CuadroTexto 199">
          <a:extLst>
            <a:ext uri="{FF2B5EF4-FFF2-40B4-BE49-F238E27FC236}">
              <a16:creationId xmlns:a16="http://schemas.microsoft.com/office/drawing/2014/main" id="{6CD996F3-534C-4536-9CF4-0A549DEB6B7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4" name="CuadroTexto 200">
          <a:extLst>
            <a:ext uri="{FF2B5EF4-FFF2-40B4-BE49-F238E27FC236}">
              <a16:creationId xmlns:a16="http://schemas.microsoft.com/office/drawing/2014/main" id="{BCED462A-6991-4D98-A3C3-DE43C5FCDFB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5" name="CuadroTexto 201">
          <a:extLst>
            <a:ext uri="{FF2B5EF4-FFF2-40B4-BE49-F238E27FC236}">
              <a16:creationId xmlns:a16="http://schemas.microsoft.com/office/drawing/2014/main" id="{725D9ADE-B6FA-42B6-82DC-FFE96A22480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6" name="CuadroTexto 203">
          <a:extLst>
            <a:ext uri="{FF2B5EF4-FFF2-40B4-BE49-F238E27FC236}">
              <a16:creationId xmlns:a16="http://schemas.microsoft.com/office/drawing/2014/main" id="{D7513FD3-E3A3-41E4-8217-67172455258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7" name="CuadroTexto 204">
          <a:extLst>
            <a:ext uri="{FF2B5EF4-FFF2-40B4-BE49-F238E27FC236}">
              <a16:creationId xmlns:a16="http://schemas.microsoft.com/office/drawing/2014/main" id="{FDE77BFC-BBB5-49DB-AED2-0359C328283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8" name="CuadroTexto 205">
          <a:extLst>
            <a:ext uri="{FF2B5EF4-FFF2-40B4-BE49-F238E27FC236}">
              <a16:creationId xmlns:a16="http://schemas.microsoft.com/office/drawing/2014/main" id="{CDC38DAB-07B2-412A-B57D-93B3B0FA394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399" name="CuadroTexto 206">
          <a:extLst>
            <a:ext uri="{FF2B5EF4-FFF2-40B4-BE49-F238E27FC236}">
              <a16:creationId xmlns:a16="http://schemas.microsoft.com/office/drawing/2014/main" id="{5B58EFF4-D332-466B-9BB6-97CE98F02E1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00" name="CuadroTexto 207">
          <a:extLst>
            <a:ext uri="{FF2B5EF4-FFF2-40B4-BE49-F238E27FC236}">
              <a16:creationId xmlns:a16="http://schemas.microsoft.com/office/drawing/2014/main" id="{74F779BB-3327-42E5-A969-BF3F172A123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01" name="CuadroTexto 208">
          <a:extLst>
            <a:ext uri="{FF2B5EF4-FFF2-40B4-BE49-F238E27FC236}">
              <a16:creationId xmlns:a16="http://schemas.microsoft.com/office/drawing/2014/main" id="{A6385270-F23F-443D-8CA3-CBC63714BDD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02" name="CuadroTexto 210">
          <a:extLst>
            <a:ext uri="{FF2B5EF4-FFF2-40B4-BE49-F238E27FC236}">
              <a16:creationId xmlns:a16="http://schemas.microsoft.com/office/drawing/2014/main" id="{E0CE5AFD-A0FA-4601-9379-BCDDFD458EA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03" name="CuadroTexto 211">
          <a:extLst>
            <a:ext uri="{FF2B5EF4-FFF2-40B4-BE49-F238E27FC236}">
              <a16:creationId xmlns:a16="http://schemas.microsoft.com/office/drawing/2014/main" id="{456DFF76-216D-42E2-83A8-C28714CABD5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04" name="CuadroTexto 212">
          <a:extLst>
            <a:ext uri="{FF2B5EF4-FFF2-40B4-BE49-F238E27FC236}">
              <a16:creationId xmlns:a16="http://schemas.microsoft.com/office/drawing/2014/main" id="{36B7E99B-9D26-4D16-9D6A-7504B7F733E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05" name="CuadroTexto 213">
          <a:extLst>
            <a:ext uri="{FF2B5EF4-FFF2-40B4-BE49-F238E27FC236}">
              <a16:creationId xmlns:a16="http://schemas.microsoft.com/office/drawing/2014/main" id="{EC617769-6EAD-49EF-8B2A-EC4CBE0B505E}"/>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06" name="CuadroTexto 214">
          <a:extLst>
            <a:ext uri="{FF2B5EF4-FFF2-40B4-BE49-F238E27FC236}">
              <a16:creationId xmlns:a16="http://schemas.microsoft.com/office/drawing/2014/main" id="{B5AEB7C9-4A7C-4633-B0E5-0FF331D3BDC7}"/>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07" name="CuadroTexto 215">
          <a:extLst>
            <a:ext uri="{FF2B5EF4-FFF2-40B4-BE49-F238E27FC236}">
              <a16:creationId xmlns:a16="http://schemas.microsoft.com/office/drawing/2014/main" id="{781C11B4-3D81-4830-8865-AE813865328B}"/>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08" name="CuadroTexto 44">
          <a:extLst>
            <a:ext uri="{FF2B5EF4-FFF2-40B4-BE49-F238E27FC236}">
              <a16:creationId xmlns:a16="http://schemas.microsoft.com/office/drawing/2014/main" id="{ABF25E94-A776-4D36-8082-D990CA37AFC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09" name="CuadroTexto 53">
          <a:extLst>
            <a:ext uri="{FF2B5EF4-FFF2-40B4-BE49-F238E27FC236}">
              <a16:creationId xmlns:a16="http://schemas.microsoft.com/office/drawing/2014/main" id="{580A7EAC-9A7E-4811-9842-21D60B47F3F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10" name="CuadroTexto 60">
          <a:extLst>
            <a:ext uri="{FF2B5EF4-FFF2-40B4-BE49-F238E27FC236}">
              <a16:creationId xmlns:a16="http://schemas.microsoft.com/office/drawing/2014/main" id="{1A157FD0-5EA8-49FB-A33F-BC267DC9D570}"/>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11" name="CuadroTexto 64">
          <a:extLst>
            <a:ext uri="{FF2B5EF4-FFF2-40B4-BE49-F238E27FC236}">
              <a16:creationId xmlns:a16="http://schemas.microsoft.com/office/drawing/2014/main" id="{4AFE174E-AF1F-44BD-9D25-79FEE257351F}"/>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12" name="CuadroTexto 71">
          <a:extLst>
            <a:ext uri="{FF2B5EF4-FFF2-40B4-BE49-F238E27FC236}">
              <a16:creationId xmlns:a16="http://schemas.microsoft.com/office/drawing/2014/main" id="{0514E150-6F1D-4D70-BA22-E4B62B02E2B2}"/>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13" name="CuadroTexto 78">
          <a:extLst>
            <a:ext uri="{FF2B5EF4-FFF2-40B4-BE49-F238E27FC236}">
              <a16:creationId xmlns:a16="http://schemas.microsoft.com/office/drawing/2014/main" id="{DE626823-E34E-47A2-9B70-6ED639EC3DE4}"/>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14" name="CuadroTexto 176">
          <a:extLst>
            <a:ext uri="{FF2B5EF4-FFF2-40B4-BE49-F238E27FC236}">
              <a16:creationId xmlns:a16="http://schemas.microsoft.com/office/drawing/2014/main" id="{984286D2-F747-4696-8B10-A3FCC7EB0DA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15" name="CuadroTexto 177">
          <a:extLst>
            <a:ext uri="{FF2B5EF4-FFF2-40B4-BE49-F238E27FC236}">
              <a16:creationId xmlns:a16="http://schemas.microsoft.com/office/drawing/2014/main" id="{1C12155B-B549-4776-AB57-E87D8B3574C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16" name="CuadroTexto 178">
          <a:extLst>
            <a:ext uri="{FF2B5EF4-FFF2-40B4-BE49-F238E27FC236}">
              <a16:creationId xmlns:a16="http://schemas.microsoft.com/office/drawing/2014/main" id="{33DA78A9-0521-4688-AB73-13FE0B0F43D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17" name="CuadroTexto 181">
          <a:extLst>
            <a:ext uri="{FF2B5EF4-FFF2-40B4-BE49-F238E27FC236}">
              <a16:creationId xmlns:a16="http://schemas.microsoft.com/office/drawing/2014/main" id="{EAAED872-AF4A-48AD-AFE4-D17138FDCAE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18" name="CuadroTexto 182">
          <a:extLst>
            <a:ext uri="{FF2B5EF4-FFF2-40B4-BE49-F238E27FC236}">
              <a16:creationId xmlns:a16="http://schemas.microsoft.com/office/drawing/2014/main" id="{836F377B-D6DF-4AC9-B7F9-A145D790552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19" name="CuadroTexto 183">
          <a:extLst>
            <a:ext uri="{FF2B5EF4-FFF2-40B4-BE49-F238E27FC236}">
              <a16:creationId xmlns:a16="http://schemas.microsoft.com/office/drawing/2014/main" id="{DCB608EB-23D1-49D0-B279-BC2A32CCD4E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0" name="CuadroTexto 185">
          <a:extLst>
            <a:ext uri="{FF2B5EF4-FFF2-40B4-BE49-F238E27FC236}">
              <a16:creationId xmlns:a16="http://schemas.microsoft.com/office/drawing/2014/main" id="{ACA9CB6A-5635-4852-800A-ED3247CEA52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1" name="CuadroTexto 186">
          <a:extLst>
            <a:ext uri="{FF2B5EF4-FFF2-40B4-BE49-F238E27FC236}">
              <a16:creationId xmlns:a16="http://schemas.microsoft.com/office/drawing/2014/main" id="{C727D765-BAFD-4BC4-AC00-1D632C1DF5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2" name="CuadroTexto 187">
          <a:extLst>
            <a:ext uri="{FF2B5EF4-FFF2-40B4-BE49-F238E27FC236}">
              <a16:creationId xmlns:a16="http://schemas.microsoft.com/office/drawing/2014/main" id="{F9EA5B17-1736-4649-9BCA-9BAC2B4EBC7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3" name="CuadroTexto 188">
          <a:extLst>
            <a:ext uri="{FF2B5EF4-FFF2-40B4-BE49-F238E27FC236}">
              <a16:creationId xmlns:a16="http://schemas.microsoft.com/office/drawing/2014/main" id="{2A3C04DA-F077-4DFE-BE11-3003DB91C9E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4" name="CuadroTexto 189">
          <a:extLst>
            <a:ext uri="{FF2B5EF4-FFF2-40B4-BE49-F238E27FC236}">
              <a16:creationId xmlns:a16="http://schemas.microsoft.com/office/drawing/2014/main" id="{CDD4BA37-61C9-4316-AB79-25B8E7CFD79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5" name="CuadroTexto 190">
          <a:extLst>
            <a:ext uri="{FF2B5EF4-FFF2-40B4-BE49-F238E27FC236}">
              <a16:creationId xmlns:a16="http://schemas.microsoft.com/office/drawing/2014/main" id="{B84F102B-E30D-4238-9AAB-0671C7AEE68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6" name="CuadroTexto 192">
          <a:extLst>
            <a:ext uri="{FF2B5EF4-FFF2-40B4-BE49-F238E27FC236}">
              <a16:creationId xmlns:a16="http://schemas.microsoft.com/office/drawing/2014/main" id="{22626D13-47FA-418E-BDC2-1879F995E73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7" name="CuadroTexto 193">
          <a:extLst>
            <a:ext uri="{FF2B5EF4-FFF2-40B4-BE49-F238E27FC236}">
              <a16:creationId xmlns:a16="http://schemas.microsoft.com/office/drawing/2014/main" id="{8AB81344-2D22-46D3-9968-63E2A9CB3B5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8" name="CuadroTexto 194">
          <a:extLst>
            <a:ext uri="{FF2B5EF4-FFF2-40B4-BE49-F238E27FC236}">
              <a16:creationId xmlns:a16="http://schemas.microsoft.com/office/drawing/2014/main" id="{74817EE9-19D7-4AEE-9A3E-8811436A54C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29" name="CuadroTexto 196">
          <a:extLst>
            <a:ext uri="{FF2B5EF4-FFF2-40B4-BE49-F238E27FC236}">
              <a16:creationId xmlns:a16="http://schemas.microsoft.com/office/drawing/2014/main" id="{F3537D6B-AED7-407E-87B7-8801DE2B9C3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0" name="CuadroTexto 197">
          <a:extLst>
            <a:ext uri="{FF2B5EF4-FFF2-40B4-BE49-F238E27FC236}">
              <a16:creationId xmlns:a16="http://schemas.microsoft.com/office/drawing/2014/main" id="{E2672A20-4A7E-45EC-BA87-B3FF24716C6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1" name="CuadroTexto 198">
          <a:extLst>
            <a:ext uri="{FF2B5EF4-FFF2-40B4-BE49-F238E27FC236}">
              <a16:creationId xmlns:a16="http://schemas.microsoft.com/office/drawing/2014/main" id="{EE202C90-1310-4771-8FC5-71724B1D313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2" name="CuadroTexto 199">
          <a:extLst>
            <a:ext uri="{FF2B5EF4-FFF2-40B4-BE49-F238E27FC236}">
              <a16:creationId xmlns:a16="http://schemas.microsoft.com/office/drawing/2014/main" id="{F47D870B-CB3A-44E6-A113-6A289ABD9B6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3" name="CuadroTexto 200">
          <a:extLst>
            <a:ext uri="{FF2B5EF4-FFF2-40B4-BE49-F238E27FC236}">
              <a16:creationId xmlns:a16="http://schemas.microsoft.com/office/drawing/2014/main" id="{30339808-EA04-427B-94FD-943F4E116E9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4" name="CuadroTexto 201">
          <a:extLst>
            <a:ext uri="{FF2B5EF4-FFF2-40B4-BE49-F238E27FC236}">
              <a16:creationId xmlns:a16="http://schemas.microsoft.com/office/drawing/2014/main" id="{ED40861D-86EF-442A-AAF4-BFD0AFE9FD2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5" name="CuadroTexto 203">
          <a:extLst>
            <a:ext uri="{FF2B5EF4-FFF2-40B4-BE49-F238E27FC236}">
              <a16:creationId xmlns:a16="http://schemas.microsoft.com/office/drawing/2014/main" id="{627C75EC-8FC6-4C16-9D49-5C57BB5506B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6" name="CuadroTexto 204">
          <a:extLst>
            <a:ext uri="{FF2B5EF4-FFF2-40B4-BE49-F238E27FC236}">
              <a16:creationId xmlns:a16="http://schemas.microsoft.com/office/drawing/2014/main" id="{EEC43885-A9EF-45A5-B4EB-28E70740B1E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7" name="CuadroTexto 205">
          <a:extLst>
            <a:ext uri="{FF2B5EF4-FFF2-40B4-BE49-F238E27FC236}">
              <a16:creationId xmlns:a16="http://schemas.microsoft.com/office/drawing/2014/main" id="{34007C82-F9E8-4379-A6A7-BC95723F7AB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8" name="CuadroTexto 206">
          <a:extLst>
            <a:ext uri="{FF2B5EF4-FFF2-40B4-BE49-F238E27FC236}">
              <a16:creationId xmlns:a16="http://schemas.microsoft.com/office/drawing/2014/main" id="{D379925F-632F-41BC-8774-FF8FD68DC61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39" name="CuadroTexto 207">
          <a:extLst>
            <a:ext uri="{FF2B5EF4-FFF2-40B4-BE49-F238E27FC236}">
              <a16:creationId xmlns:a16="http://schemas.microsoft.com/office/drawing/2014/main" id="{25450799-8456-4540-8735-4AB8C9E72B0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40" name="CuadroTexto 208">
          <a:extLst>
            <a:ext uri="{FF2B5EF4-FFF2-40B4-BE49-F238E27FC236}">
              <a16:creationId xmlns:a16="http://schemas.microsoft.com/office/drawing/2014/main" id="{C720B4C7-76E4-4659-9EAC-5A47E680015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41" name="CuadroTexto 210">
          <a:extLst>
            <a:ext uri="{FF2B5EF4-FFF2-40B4-BE49-F238E27FC236}">
              <a16:creationId xmlns:a16="http://schemas.microsoft.com/office/drawing/2014/main" id="{34F6DD73-05AD-49BD-9FA0-63410AE1E94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42" name="CuadroTexto 211">
          <a:extLst>
            <a:ext uri="{FF2B5EF4-FFF2-40B4-BE49-F238E27FC236}">
              <a16:creationId xmlns:a16="http://schemas.microsoft.com/office/drawing/2014/main" id="{9C509CD8-3858-4315-BB20-DB62FCF0801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43" name="CuadroTexto 212">
          <a:extLst>
            <a:ext uri="{FF2B5EF4-FFF2-40B4-BE49-F238E27FC236}">
              <a16:creationId xmlns:a16="http://schemas.microsoft.com/office/drawing/2014/main" id="{9AB4DA24-A2F8-4944-BC2E-579B61C61E1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44" name="CuadroTexto 213">
          <a:extLst>
            <a:ext uri="{FF2B5EF4-FFF2-40B4-BE49-F238E27FC236}">
              <a16:creationId xmlns:a16="http://schemas.microsoft.com/office/drawing/2014/main" id="{9C0ADF21-A9D6-430E-A7B4-F3DD2E09FF56}"/>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45" name="CuadroTexto 214">
          <a:extLst>
            <a:ext uri="{FF2B5EF4-FFF2-40B4-BE49-F238E27FC236}">
              <a16:creationId xmlns:a16="http://schemas.microsoft.com/office/drawing/2014/main" id="{1F42D14F-D98B-4980-99EB-AE06FE881914}"/>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46" name="CuadroTexto 215">
          <a:extLst>
            <a:ext uri="{FF2B5EF4-FFF2-40B4-BE49-F238E27FC236}">
              <a16:creationId xmlns:a16="http://schemas.microsoft.com/office/drawing/2014/main" id="{C4460EA9-726E-4691-811A-E4025F346B60}"/>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47" name="CuadroTexto 44">
          <a:extLst>
            <a:ext uri="{FF2B5EF4-FFF2-40B4-BE49-F238E27FC236}">
              <a16:creationId xmlns:a16="http://schemas.microsoft.com/office/drawing/2014/main" id="{C05FFF1D-814F-4319-8C65-74EEB98ABB5E}"/>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48" name="CuadroTexto 53">
          <a:extLst>
            <a:ext uri="{FF2B5EF4-FFF2-40B4-BE49-F238E27FC236}">
              <a16:creationId xmlns:a16="http://schemas.microsoft.com/office/drawing/2014/main" id="{66CD4964-10C0-4C80-9769-E5444BD8336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49" name="CuadroTexto 60">
          <a:extLst>
            <a:ext uri="{FF2B5EF4-FFF2-40B4-BE49-F238E27FC236}">
              <a16:creationId xmlns:a16="http://schemas.microsoft.com/office/drawing/2014/main" id="{EA1F0AB2-F459-4773-9AB6-52A011E0985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50" name="CuadroTexto 64">
          <a:extLst>
            <a:ext uri="{FF2B5EF4-FFF2-40B4-BE49-F238E27FC236}">
              <a16:creationId xmlns:a16="http://schemas.microsoft.com/office/drawing/2014/main" id="{D3B86479-DCB7-40C8-8D3B-74D76ABB53CD}"/>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51" name="CuadroTexto 71">
          <a:extLst>
            <a:ext uri="{FF2B5EF4-FFF2-40B4-BE49-F238E27FC236}">
              <a16:creationId xmlns:a16="http://schemas.microsoft.com/office/drawing/2014/main" id="{CCDAE818-ABEC-4076-A9E4-9FEDFFD36B44}"/>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52" name="CuadroTexto 78">
          <a:extLst>
            <a:ext uri="{FF2B5EF4-FFF2-40B4-BE49-F238E27FC236}">
              <a16:creationId xmlns:a16="http://schemas.microsoft.com/office/drawing/2014/main" id="{E48B71A3-0594-4AAE-ADFD-8339A7FC9F7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53" name="CuadroTexto 176">
          <a:extLst>
            <a:ext uri="{FF2B5EF4-FFF2-40B4-BE49-F238E27FC236}">
              <a16:creationId xmlns:a16="http://schemas.microsoft.com/office/drawing/2014/main" id="{AF1EA1A3-CA44-48FA-A7E1-18DA599CC5C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54" name="CuadroTexto 177">
          <a:extLst>
            <a:ext uri="{FF2B5EF4-FFF2-40B4-BE49-F238E27FC236}">
              <a16:creationId xmlns:a16="http://schemas.microsoft.com/office/drawing/2014/main" id="{28C004AE-7605-4495-BDE5-BCE1357E6DB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55" name="CuadroTexto 178">
          <a:extLst>
            <a:ext uri="{FF2B5EF4-FFF2-40B4-BE49-F238E27FC236}">
              <a16:creationId xmlns:a16="http://schemas.microsoft.com/office/drawing/2014/main" id="{E6ADAB18-93FE-45CE-A356-377194FECB4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56" name="CuadroTexto 181">
          <a:extLst>
            <a:ext uri="{FF2B5EF4-FFF2-40B4-BE49-F238E27FC236}">
              <a16:creationId xmlns:a16="http://schemas.microsoft.com/office/drawing/2014/main" id="{8CA5BABE-5250-4105-BC75-6415D3B0DFD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57" name="CuadroTexto 182">
          <a:extLst>
            <a:ext uri="{FF2B5EF4-FFF2-40B4-BE49-F238E27FC236}">
              <a16:creationId xmlns:a16="http://schemas.microsoft.com/office/drawing/2014/main" id="{E89F6ED3-5199-4B2E-ADAA-E40EDE8D628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58" name="CuadroTexto 183">
          <a:extLst>
            <a:ext uri="{FF2B5EF4-FFF2-40B4-BE49-F238E27FC236}">
              <a16:creationId xmlns:a16="http://schemas.microsoft.com/office/drawing/2014/main" id="{F89736BD-8ADD-4435-B02C-1FD89FE1ED6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59" name="CuadroTexto 185">
          <a:extLst>
            <a:ext uri="{FF2B5EF4-FFF2-40B4-BE49-F238E27FC236}">
              <a16:creationId xmlns:a16="http://schemas.microsoft.com/office/drawing/2014/main" id="{16A5386B-0F2B-47EA-AB02-006A8626061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0" name="CuadroTexto 186">
          <a:extLst>
            <a:ext uri="{FF2B5EF4-FFF2-40B4-BE49-F238E27FC236}">
              <a16:creationId xmlns:a16="http://schemas.microsoft.com/office/drawing/2014/main" id="{3C201F0C-D681-428E-A3BB-BA1E1DA871B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1" name="CuadroTexto 187">
          <a:extLst>
            <a:ext uri="{FF2B5EF4-FFF2-40B4-BE49-F238E27FC236}">
              <a16:creationId xmlns:a16="http://schemas.microsoft.com/office/drawing/2014/main" id="{548D9D86-1C16-460D-9C13-FB7B2F63756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2" name="CuadroTexto 188">
          <a:extLst>
            <a:ext uri="{FF2B5EF4-FFF2-40B4-BE49-F238E27FC236}">
              <a16:creationId xmlns:a16="http://schemas.microsoft.com/office/drawing/2014/main" id="{13126A64-43E8-496D-8917-5785FAAF332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3" name="CuadroTexto 189">
          <a:extLst>
            <a:ext uri="{FF2B5EF4-FFF2-40B4-BE49-F238E27FC236}">
              <a16:creationId xmlns:a16="http://schemas.microsoft.com/office/drawing/2014/main" id="{0A2DC086-FEA9-40E1-A768-564BEF9C7B9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4" name="CuadroTexto 190">
          <a:extLst>
            <a:ext uri="{FF2B5EF4-FFF2-40B4-BE49-F238E27FC236}">
              <a16:creationId xmlns:a16="http://schemas.microsoft.com/office/drawing/2014/main" id="{E6C84C8F-EEE5-414C-85A1-FBE516B7289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5" name="CuadroTexto 192">
          <a:extLst>
            <a:ext uri="{FF2B5EF4-FFF2-40B4-BE49-F238E27FC236}">
              <a16:creationId xmlns:a16="http://schemas.microsoft.com/office/drawing/2014/main" id="{9BE92790-485F-493A-99D0-47E3DFC5A77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6" name="CuadroTexto 193">
          <a:extLst>
            <a:ext uri="{FF2B5EF4-FFF2-40B4-BE49-F238E27FC236}">
              <a16:creationId xmlns:a16="http://schemas.microsoft.com/office/drawing/2014/main" id="{DCBF7D43-9084-40F1-B881-CD15D00ED8F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7" name="CuadroTexto 194">
          <a:extLst>
            <a:ext uri="{FF2B5EF4-FFF2-40B4-BE49-F238E27FC236}">
              <a16:creationId xmlns:a16="http://schemas.microsoft.com/office/drawing/2014/main" id="{9003F87A-5B6A-4BF3-9360-D9A5657720E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8" name="CuadroTexto 196">
          <a:extLst>
            <a:ext uri="{FF2B5EF4-FFF2-40B4-BE49-F238E27FC236}">
              <a16:creationId xmlns:a16="http://schemas.microsoft.com/office/drawing/2014/main" id="{E46F3396-0594-49CC-83B8-5F08C0C5019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69" name="CuadroTexto 197">
          <a:extLst>
            <a:ext uri="{FF2B5EF4-FFF2-40B4-BE49-F238E27FC236}">
              <a16:creationId xmlns:a16="http://schemas.microsoft.com/office/drawing/2014/main" id="{54257183-F3F9-4FAB-BE9F-0C0EC5FA231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0" name="CuadroTexto 198">
          <a:extLst>
            <a:ext uri="{FF2B5EF4-FFF2-40B4-BE49-F238E27FC236}">
              <a16:creationId xmlns:a16="http://schemas.microsoft.com/office/drawing/2014/main" id="{FDB9137F-0A5A-4AF3-8921-0454E886BB0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1" name="CuadroTexto 199">
          <a:extLst>
            <a:ext uri="{FF2B5EF4-FFF2-40B4-BE49-F238E27FC236}">
              <a16:creationId xmlns:a16="http://schemas.microsoft.com/office/drawing/2014/main" id="{66DA9CF9-E2C9-48B2-84A5-014F07712BA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2" name="CuadroTexto 200">
          <a:extLst>
            <a:ext uri="{FF2B5EF4-FFF2-40B4-BE49-F238E27FC236}">
              <a16:creationId xmlns:a16="http://schemas.microsoft.com/office/drawing/2014/main" id="{0717BBFE-81FD-4387-800A-E209FCFDFA8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3" name="CuadroTexto 201">
          <a:extLst>
            <a:ext uri="{FF2B5EF4-FFF2-40B4-BE49-F238E27FC236}">
              <a16:creationId xmlns:a16="http://schemas.microsoft.com/office/drawing/2014/main" id="{06BD44ED-3AFF-4E18-901E-94F3AFCEEF5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4" name="CuadroTexto 203">
          <a:extLst>
            <a:ext uri="{FF2B5EF4-FFF2-40B4-BE49-F238E27FC236}">
              <a16:creationId xmlns:a16="http://schemas.microsoft.com/office/drawing/2014/main" id="{337753DE-F9EE-4D3F-818F-647941F9262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5" name="CuadroTexto 204">
          <a:extLst>
            <a:ext uri="{FF2B5EF4-FFF2-40B4-BE49-F238E27FC236}">
              <a16:creationId xmlns:a16="http://schemas.microsoft.com/office/drawing/2014/main" id="{571CE661-FE74-45B7-A0DB-7B6FC76287C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6" name="CuadroTexto 205">
          <a:extLst>
            <a:ext uri="{FF2B5EF4-FFF2-40B4-BE49-F238E27FC236}">
              <a16:creationId xmlns:a16="http://schemas.microsoft.com/office/drawing/2014/main" id="{693CCBB2-5B5F-417B-A137-E5077627119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7" name="CuadroTexto 206">
          <a:extLst>
            <a:ext uri="{FF2B5EF4-FFF2-40B4-BE49-F238E27FC236}">
              <a16:creationId xmlns:a16="http://schemas.microsoft.com/office/drawing/2014/main" id="{402DDA1F-FBA8-4689-B75E-6311DD17B78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8" name="CuadroTexto 207">
          <a:extLst>
            <a:ext uri="{FF2B5EF4-FFF2-40B4-BE49-F238E27FC236}">
              <a16:creationId xmlns:a16="http://schemas.microsoft.com/office/drawing/2014/main" id="{DEDD191E-A0FA-4CA4-A3E3-515C280FB44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79" name="CuadroTexto 208">
          <a:extLst>
            <a:ext uri="{FF2B5EF4-FFF2-40B4-BE49-F238E27FC236}">
              <a16:creationId xmlns:a16="http://schemas.microsoft.com/office/drawing/2014/main" id="{59856F78-284E-48B4-8415-95ABA967E76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80" name="CuadroTexto 210">
          <a:extLst>
            <a:ext uri="{FF2B5EF4-FFF2-40B4-BE49-F238E27FC236}">
              <a16:creationId xmlns:a16="http://schemas.microsoft.com/office/drawing/2014/main" id="{F18B2B0E-699E-4484-91F1-5E20ED74294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81" name="CuadroTexto 211">
          <a:extLst>
            <a:ext uri="{FF2B5EF4-FFF2-40B4-BE49-F238E27FC236}">
              <a16:creationId xmlns:a16="http://schemas.microsoft.com/office/drawing/2014/main" id="{E3987D64-E71E-4DA0-8719-2929B7D9E35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82" name="CuadroTexto 212">
          <a:extLst>
            <a:ext uri="{FF2B5EF4-FFF2-40B4-BE49-F238E27FC236}">
              <a16:creationId xmlns:a16="http://schemas.microsoft.com/office/drawing/2014/main" id="{30D419B9-A48F-4101-8315-9F6B4F870E7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83" name="CuadroTexto 213">
          <a:extLst>
            <a:ext uri="{FF2B5EF4-FFF2-40B4-BE49-F238E27FC236}">
              <a16:creationId xmlns:a16="http://schemas.microsoft.com/office/drawing/2014/main" id="{B1335BD1-D7C3-4B6B-8BC1-196D9B9F8762}"/>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84" name="CuadroTexto 214">
          <a:extLst>
            <a:ext uri="{FF2B5EF4-FFF2-40B4-BE49-F238E27FC236}">
              <a16:creationId xmlns:a16="http://schemas.microsoft.com/office/drawing/2014/main" id="{7BE53E56-11DC-489C-B627-0570C67280E9}"/>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485" name="CuadroTexto 215">
          <a:extLst>
            <a:ext uri="{FF2B5EF4-FFF2-40B4-BE49-F238E27FC236}">
              <a16:creationId xmlns:a16="http://schemas.microsoft.com/office/drawing/2014/main" id="{E2C4C4B4-74A5-44E1-99A2-CD93D35B7785}"/>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86" name="CuadroTexto 44">
          <a:extLst>
            <a:ext uri="{FF2B5EF4-FFF2-40B4-BE49-F238E27FC236}">
              <a16:creationId xmlns:a16="http://schemas.microsoft.com/office/drawing/2014/main" id="{9DC51124-68A1-40B0-80A3-4C10E89CCF4E}"/>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87" name="CuadroTexto 53">
          <a:extLst>
            <a:ext uri="{FF2B5EF4-FFF2-40B4-BE49-F238E27FC236}">
              <a16:creationId xmlns:a16="http://schemas.microsoft.com/office/drawing/2014/main" id="{1F912D78-740D-4DB0-854A-CBC22E53C7C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488" name="CuadroTexto 60">
          <a:extLst>
            <a:ext uri="{FF2B5EF4-FFF2-40B4-BE49-F238E27FC236}">
              <a16:creationId xmlns:a16="http://schemas.microsoft.com/office/drawing/2014/main" id="{0FF8FBB3-27C8-49CE-AC8E-04B8CDFD6BE9}"/>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89" name="CuadroTexto 64">
          <a:extLst>
            <a:ext uri="{FF2B5EF4-FFF2-40B4-BE49-F238E27FC236}">
              <a16:creationId xmlns:a16="http://schemas.microsoft.com/office/drawing/2014/main" id="{844C9684-0FED-4A15-A33A-379F4238100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90" name="CuadroTexto 71">
          <a:extLst>
            <a:ext uri="{FF2B5EF4-FFF2-40B4-BE49-F238E27FC236}">
              <a16:creationId xmlns:a16="http://schemas.microsoft.com/office/drawing/2014/main" id="{69E29ED0-E480-4769-B38D-1CEE6C5046F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491" name="CuadroTexto 78">
          <a:extLst>
            <a:ext uri="{FF2B5EF4-FFF2-40B4-BE49-F238E27FC236}">
              <a16:creationId xmlns:a16="http://schemas.microsoft.com/office/drawing/2014/main" id="{7D37361B-A940-44B2-ADD2-428F3E3D5266}"/>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92" name="CuadroTexto 176">
          <a:extLst>
            <a:ext uri="{FF2B5EF4-FFF2-40B4-BE49-F238E27FC236}">
              <a16:creationId xmlns:a16="http://schemas.microsoft.com/office/drawing/2014/main" id="{5F640D04-4D09-4EC4-98F2-5358A616A21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93" name="CuadroTexto 177">
          <a:extLst>
            <a:ext uri="{FF2B5EF4-FFF2-40B4-BE49-F238E27FC236}">
              <a16:creationId xmlns:a16="http://schemas.microsoft.com/office/drawing/2014/main" id="{56D182C9-A947-474A-A810-D490344DB3B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94" name="CuadroTexto 178">
          <a:extLst>
            <a:ext uri="{FF2B5EF4-FFF2-40B4-BE49-F238E27FC236}">
              <a16:creationId xmlns:a16="http://schemas.microsoft.com/office/drawing/2014/main" id="{11213838-F522-409E-8B1D-25DBE5D8FD0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95" name="CuadroTexto 181">
          <a:extLst>
            <a:ext uri="{FF2B5EF4-FFF2-40B4-BE49-F238E27FC236}">
              <a16:creationId xmlns:a16="http://schemas.microsoft.com/office/drawing/2014/main" id="{A6AD6EE2-E371-444C-BDDF-C5B3562B126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96" name="CuadroTexto 182">
          <a:extLst>
            <a:ext uri="{FF2B5EF4-FFF2-40B4-BE49-F238E27FC236}">
              <a16:creationId xmlns:a16="http://schemas.microsoft.com/office/drawing/2014/main" id="{3752E87A-5161-4A6D-9051-0293644796A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97" name="CuadroTexto 183">
          <a:extLst>
            <a:ext uri="{FF2B5EF4-FFF2-40B4-BE49-F238E27FC236}">
              <a16:creationId xmlns:a16="http://schemas.microsoft.com/office/drawing/2014/main" id="{2B62C30E-BCEB-4CC9-A1DF-8F64F478B63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98" name="CuadroTexto 185">
          <a:extLst>
            <a:ext uri="{FF2B5EF4-FFF2-40B4-BE49-F238E27FC236}">
              <a16:creationId xmlns:a16="http://schemas.microsoft.com/office/drawing/2014/main" id="{D29E0A26-40C8-49CA-8470-D2E23BA16E0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499" name="CuadroTexto 186">
          <a:extLst>
            <a:ext uri="{FF2B5EF4-FFF2-40B4-BE49-F238E27FC236}">
              <a16:creationId xmlns:a16="http://schemas.microsoft.com/office/drawing/2014/main" id="{63B64D2A-B7C0-43B2-AFE7-0B86E7B7123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0" name="CuadroTexto 187">
          <a:extLst>
            <a:ext uri="{FF2B5EF4-FFF2-40B4-BE49-F238E27FC236}">
              <a16:creationId xmlns:a16="http://schemas.microsoft.com/office/drawing/2014/main" id="{09E0BBA8-47E8-4D3F-A67D-4239B46AFD1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1" name="CuadroTexto 188">
          <a:extLst>
            <a:ext uri="{FF2B5EF4-FFF2-40B4-BE49-F238E27FC236}">
              <a16:creationId xmlns:a16="http://schemas.microsoft.com/office/drawing/2014/main" id="{F03396F1-98E5-4FC3-BD5F-B45CD667594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2" name="CuadroTexto 189">
          <a:extLst>
            <a:ext uri="{FF2B5EF4-FFF2-40B4-BE49-F238E27FC236}">
              <a16:creationId xmlns:a16="http://schemas.microsoft.com/office/drawing/2014/main" id="{92D5E2F9-B9A4-419C-8328-5487022110B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3" name="CuadroTexto 190">
          <a:extLst>
            <a:ext uri="{FF2B5EF4-FFF2-40B4-BE49-F238E27FC236}">
              <a16:creationId xmlns:a16="http://schemas.microsoft.com/office/drawing/2014/main" id="{5331535E-ED73-4348-8685-BBAE1C2C024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4" name="CuadroTexto 192">
          <a:extLst>
            <a:ext uri="{FF2B5EF4-FFF2-40B4-BE49-F238E27FC236}">
              <a16:creationId xmlns:a16="http://schemas.microsoft.com/office/drawing/2014/main" id="{FB61413B-7BDD-489A-8173-2BCDFB7B055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5" name="CuadroTexto 193">
          <a:extLst>
            <a:ext uri="{FF2B5EF4-FFF2-40B4-BE49-F238E27FC236}">
              <a16:creationId xmlns:a16="http://schemas.microsoft.com/office/drawing/2014/main" id="{6C703F53-B148-4645-B921-62761D2592C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6" name="CuadroTexto 194">
          <a:extLst>
            <a:ext uri="{FF2B5EF4-FFF2-40B4-BE49-F238E27FC236}">
              <a16:creationId xmlns:a16="http://schemas.microsoft.com/office/drawing/2014/main" id="{E3ED9E0D-8A36-4B97-AF55-40A0001FC8C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7" name="CuadroTexto 196">
          <a:extLst>
            <a:ext uri="{FF2B5EF4-FFF2-40B4-BE49-F238E27FC236}">
              <a16:creationId xmlns:a16="http://schemas.microsoft.com/office/drawing/2014/main" id="{C84D72FB-51CE-4C84-A13B-0F8E31FA941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8" name="CuadroTexto 197">
          <a:extLst>
            <a:ext uri="{FF2B5EF4-FFF2-40B4-BE49-F238E27FC236}">
              <a16:creationId xmlns:a16="http://schemas.microsoft.com/office/drawing/2014/main" id="{27199574-88EE-493C-A05C-DD287182F13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09" name="CuadroTexto 198">
          <a:extLst>
            <a:ext uri="{FF2B5EF4-FFF2-40B4-BE49-F238E27FC236}">
              <a16:creationId xmlns:a16="http://schemas.microsoft.com/office/drawing/2014/main" id="{53B92B7B-6367-4579-A458-6BD04B3C39F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0" name="CuadroTexto 199">
          <a:extLst>
            <a:ext uri="{FF2B5EF4-FFF2-40B4-BE49-F238E27FC236}">
              <a16:creationId xmlns:a16="http://schemas.microsoft.com/office/drawing/2014/main" id="{BE5F51AD-EC66-45D1-914D-9274ADC5422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1" name="CuadroTexto 200">
          <a:extLst>
            <a:ext uri="{FF2B5EF4-FFF2-40B4-BE49-F238E27FC236}">
              <a16:creationId xmlns:a16="http://schemas.microsoft.com/office/drawing/2014/main" id="{9B99F8B3-3414-4E69-880C-6898D4F6BD5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2" name="CuadroTexto 201">
          <a:extLst>
            <a:ext uri="{FF2B5EF4-FFF2-40B4-BE49-F238E27FC236}">
              <a16:creationId xmlns:a16="http://schemas.microsoft.com/office/drawing/2014/main" id="{8F19FBB3-5E57-4DE4-B25F-08D2BA1FF17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3" name="CuadroTexto 203">
          <a:extLst>
            <a:ext uri="{FF2B5EF4-FFF2-40B4-BE49-F238E27FC236}">
              <a16:creationId xmlns:a16="http://schemas.microsoft.com/office/drawing/2014/main" id="{D11D2F6D-C668-4703-B285-9BDFE5E4839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4" name="CuadroTexto 204">
          <a:extLst>
            <a:ext uri="{FF2B5EF4-FFF2-40B4-BE49-F238E27FC236}">
              <a16:creationId xmlns:a16="http://schemas.microsoft.com/office/drawing/2014/main" id="{E716FD79-5A70-4251-83C3-E8076C040AB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5" name="CuadroTexto 205">
          <a:extLst>
            <a:ext uri="{FF2B5EF4-FFF2-40B4-BE49-F238E27FC236}">
              <a16:creationId xmlns:a16="http://schemas.microsoft.com/office/drawing/2014/main" id="{57967C61-9215-4002-B664-43F5D538E80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6" name="CuadroTexto 206">
          <a:extLst>
            <a:ext uri="{FF2B5EF4-FFF2-40B4-BE49-F238E27FC236}">
              <a16:creationId xmlns:a16="http://schemas.microsoft.com/office/drawing/2014/main" id="{8F580871-91D8-4057-BBB1-41DED2E7649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7" name="CuadroTexto 207">
          <a:extLst>
            <a:ext uri="{FF2B5EF4-FFF2-40B4-BE49-F238E27FC236}">
              <a16:creationId xmlns:a16="http://schemas.microsoft.com/office/drawing/2014/main" id="{52F7A4C0-BC89-402D-A167-3F939113B77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8" name="CuadroTexto 208">
          <a:extLst>
            <a:ext uri="{FF2B5EF4-FFF2-40B4-BE49-F238E27FC236}">
              <a16:creationId xmlns:a16="http://schemas.microsoft.com/office/drawing/2014/main" id="{FB632DF4-5C54-4828-ACBC-435A7BBAFF8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19" name="CuadroTexto 210">
          <a:extLst>
            <a:ext uri="{FF2B5EF4-FFF2-40B4-BE49-F238E27FC236}">
              <a16:creationId xmlns:a16="http://schemas.microsoft.com/office/drawing/2014/main" id="{3ED7267E-50B6-4A1F-B999-C9A58DB3B09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20" name="CuadroTexto 211">
          <a:extLst>
            <a:ext uri="{FF2B5EF4-FFF2-40B4-BE49-F238E27FC236}">
              <a16:creationId xmlns:a16="http://schemas.microsoft.com/office/drawing/2014/main" id="{ABF9E96F-7CF9-43ED-810B-8DD4B050F7C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21" name="CuadroTexto 212">
          <a:extLst>
            <a:ext uri="{FF2B5EF4-FFF2-40B4-BE49-F238E27FC236}">
              <a16:creationId xmlns:a16="http://schemas.microsoft.com/office/drawing/2014/main" id="{248ECFB0-5D5D-4FA8-8A88-5AD7D9A6E90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522" name="CuadroTexto 213">
          <a:extLst>
            <a:ext uri="{FF2B5EF4-FFF2-40B4-BE49-F238E27FC236}">
              <a16:creationId xmlns:a16="http://schemas.microsoft.com/office/drawing/2014/main" id="{E78DED24-4797-486C-8126-AC2F68F50EF5}"/>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523" name="CuadroTexto 214">
          <a:extLst>
            <a:ext uri="{FF2B5EF4-FFF2-40B4-BE49-F238E27FC236}">
              <a16:creationId xmlns:a16="http://schemas.microsoft.com/office/drawing/2014/main" id="{04BBE737-EDE6-4C41-9025-8E1509C6D1B5}"/>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524" name="CuadroTexto 215">
          <a:extLst>
            <a:ext uri="{FF2B5EF4-FFF2-40B4-BE49-F238E27FC236}">
              <a16:creationId xmlns:a16="http://schemas.microsoft.com/office/drawing/2014/main" id="{6458D363-B203-46A5-8CFA-2228AA44D248}"/>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525" name="CuadroTexto 44">
          <a:extLst>
            <a:ext uri="{FF2B5EF4-FFF2-40B4-BE49-F238E27FC236}">
              <a16:creationId xmlns:a16="http://schemas.microsoft.com/office/drawing/2014/main" id="{92AC8265-9244-4595-BB05-911623836E22}"/>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526" name="CuadroTexto 53">
          <a:extLst>
            <a:ext uri="{FF2B5EF4-FFF2-40B4-BE49-F238E27FC236}">
              <a16:creationId xmlns:a16="http://schemas.microsoft.com/office/drawing/2014/main" id="{FE9E23DA-BBE7-4B77-8F21-7D896A179742}"/>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527" name="CuadroTexto 60">
          <a:extLst>
            <a:ext uri="{FF2B5EF4-FFF2-40B4-BE49-F238E27FC236}">
              <a16:creationId xmlns:a16="http://schemas.microsoft.com/office/drawing/2014/main" id="{04908CAA-A6F2-4776-B7F2-EE7931BEFA5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528" name="CuadroTexto 64">
          <a:extLst>
            <a:ext uri="{FF2B5EF4-FFF2-40B4-BE49-F238E27FC236}">
              <a16:creationId xmlns:a16="http://schemas.microsoft.com/office/drawing/2014/main" id="{7EF508F4-3689-46F1-8C97-B2B2C2138BA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529" name="CuadroTexto 71">
          <a:extLst>
            <a:ext uri="{FF2B5EF4-FFF2-40B4-BE49-F238E27FC236}">
              <a16:creationId xmlns:a16="http://schemas.microsoft.com/office/drawing/2014/main" id="{B7558F7B-A396-4F37-83A1-3C7B8EA642B7}"/>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530" name="CuadroTexto 78">
          <a:extLst>
            <a:ext uri="{FF2B5EF4-FFF2-40B4-BE49-F238E27FC236}">
              <a16:creationId xmlns:a16="http://schemas.microsoft.com/office/drawing/2014/main" id="{6655DF51-1BF9-4144-ACDE-8455332ABDF3}"/>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1" name="CuadroTexto 176">
          <a:extLst>
            <a:ext uri="{FF2B5EF4-FFF2-40B4-BE49-F238E27FC236}">
              <a16:creationId xmlns:a16="http://schemas.microsoft.com/office/drawing/2014/main" id="{B959A650-1B2B-4208-9D08-FA421925705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2" name="CuadroTexto 177">
          <a:extLst>
            <a:ext uri="{FF2B5EF4-FFF2-40B4-BE49-F238E27FC236}">
              <a16:creationId xmlns:a16="http://schemas.microsoft.com/office/drawing/2014/main" id="{6E22D265-6D48-4FFE-8BAA-8B9E62FCAD0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3" name="CuadroTexto 178">
          <a:extLst>
            <a:ext uri="{FF2B5EF4-FFF2-40B4-BE49-F238E27FC236}">
              <a16:creationId xmlns:a16="http://schemas.microsoft.com/office/drawing/2014/main" id="{E22C2CCB-E097-40A0-956D-F99139A0C20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4" name="CuadroTexto 181">
          <a:extLst>
            <a:ext uri="{FF2B5EF4-FFF2-40B4-BE49-F238E27FC236}">
              <a16:creationId xmlns:a16="http://schemas.microsoft.com/office/drawing/2014/main" id="{52CFBFD2-4682-4A17-ADD8-36D0F4EBE5C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5" name="CuadroTexto 182">
          <a:extLst>
            <a:ext uri="{FF2B5EF4-FFF2-40B4-BE49-F238E27FC236}">
              <a16:creationId xmlns:a16="http://schemas.microsoft.com/office/drawing/2014/main" id="{5873AEB0-5745-4BED-8132-F8106FC8026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6" name="CuadroTexto 183">
          <a:extLst>
            <a:ext uri="{FF2B5EF4-FFF2-40B4-BE49-F238E27FC236}">
              <a16:creationId xmlns:a16="http://schemas.microsoft.com/office/drawing/2014/main" id="{9350E72D-75D3-4334-8B62-8A218602AD1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7" name="CuadroTexto 185">
          <a:extLst>
            <a:ext uri="{FF2B5EF4-FFF2-40B4-BE49-F238E27FC236}">
              <a16:creationId xmlns:a16="http://schemas.microsoft.com/office/drawing/2014/main" id="{C507ABAE-DF5B-4ADE-8D2D-3768A92817D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8" name="CuadroTexto 186">
          <a:extLst>
            <a:ext uri="{FF2B5EF4-FFF2-40B4-BE49-F238E27FC236}">
              <a16:creationId xmlns:a16="http://schemas.microsoft.com/office/drawing/2014/main" id="{43C0453F-E8A6-4117-9495-CA93127B9E1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39" name="CuadroTexto 187">
          <a:extLst>
            <a:ext uri="{FF2B5EF4-FFF2-40B4-BE49-F238E27FC236}">
              <a16:creationId xmlns:a16="http://schemas.microsoft.com/office/drawing/2014/main" id="{CE6D8BF8-45AF-429C-9174-DCAA3A070B1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0" name="CuadroTexto 188">
          <a:extLst>
            <a:ext uri="{FF2B5EF4-FFF2-40B4-BE49-F238E27FC236}">
              <a16:creationId xmlns:a16="http://schemas.microsoft.com/office/drawing/2014/main" id="{7831694D-BC16-4FD3-984C-87955415216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1" name="CuadroTexto 189">
          <a:extLst>
            <a:ext uri="{FF2B5EF4-FFF2-40B4-BE49-F238E27FC236}">
              <a16:creationId xmlns:a16="http://schemas.microsoft.com/office/drawing/2014/main" id="{28EB1C6D-2FB7-4ED2-B0FF-A4536439431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2" name="CuadroTexto 190">
          <a:extLst>
            <a:ext uri="{FF2B5EF4-FFF2-40B4-BE49-F238E27FC236}">
              <a16:creationId xmlns:a16="http://schemas.microsoft.com/office/drawing/2014/main" id="{2F7E7ED4-D7AB-49F5-98E3-302A7263D88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3" name="CuadroTexto 192">
          <a:extLst>
            <a:ext uri="{FF2B5EF4-FFF2-40B4-BE49-F238E27FC236}">
              <a16:creationId xmlns:a16="http://schemas.microsoft.com/office/drawing/2014/main" id="{85FDDE64-72CF-4780-A73A-4E58F3DEFB5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4" name="CuadroTexto 193">
          <a:extLst>
            <a:ext uri="{FF2B5EF4-FFF2-40B4-BE49-F238E27FC236}">
              <a16:creationId xmlns:a16="http://schemas.microsoft.com/office/drawing/2014/main" id="{713201C8-3003-48A6-8E19-4610FA86A8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5" name="CuadroTexto 194">
          <a:extLst>
            <a:ext uri="{FF2B5EF4-FFF2-40B4-BE49-F238E27FC236}">
              <a16:creationId xmlns:a16="http://schemas.microsoft.com/office/drawing/2014/main" id="{D1A997F3-619F-4869-8B5B-A1430C5033B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6" name="CuadroTexto 196">
          <a:extLst>
            <a:ext uri="{FF2B5EF4-FFF2-40B4-BE49-F238E27FC236}">
              <a16:creationId xmlns:a16="http://schemas.microsoft.com/office/drawing/2014/main" id="{6C9E1C9D-492F-4726-8A26-7CC06E080D8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7" name="CuadroTexto 197">
          <a:extLst>
            <a:ext uri="{FF2B5EF4-FFF2-40B4-BE49-F238E27FC236}">
              <a16:creationId xmlns:a16="http://schemas.microsoft.com/office/drawing/2014/main" id="{5FE8D651-B050-4CE7-ABF4-68E4767342A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8" name="CuadroTexto 198">
          <a:extLst>
            <a:ext uri="{FF2B5EF4-FFF2-40B4-BE49-F238E27FC236}">
              <a16:creationId xmlns:a16="http://schemas.microsoft.com/office/drawing/2014/main" id="{563ADDCA-0632-4094-8759-BF85358B2DC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49" name="CuadroTexto 199">
          <a:extLst>
            <a:ext uri="{FF2B5EF4-FFF2-40B4-BE49-F238E27FC236}">
              <a16:creationId xmlns:a16="http://schemas.microsoft.com/office/drawing/2014/main" id="{065A40EF-3FF8-4A2B-B713-8F36DE039B5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0" name="CuadroTexto 200">
          <a:extLst>
            <a:ext uri="{FF2B5EF4-FFF2-40B4-BE49-F238E27FC236}">
              <a16:creationId xmlns:a16="http://schemas.microsoft.com/office/drawing/2014/main" id="{AEFC8943-3FF6-452D-B9E9-3F246B3B4A9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1" name="CuadroTexto 201">
          <a:extLst>
            <a:ext uri="{FF2B5EF4-FFF2-40B4-BE49-F238E27FC236}">
              <a16:creationId xmlns:a16="http://schemas.microsoft.com/office/drawing/2014/main" id="{A6DDC946-0843-4105-9CBA-2BB9505C039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2" name="CuadroTexto 203">
          <a:extLst>
            <a:ext uri="{FF2B5EF4-FFF2-40B4-BE49-F238E27FC236}">
              <a16:creationId xmlns:a16="http://schemas.microsoft.com/office/drawing/2014/main" id="{ED8F213C-2D0D-4495-9F31-91604364C1C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3" name="CuadroTexto 204">
          <a:extLst>
            <a:ext uri="{FF2B5EF4-FFF2-40B4-BE49-F238E27FC236}">
              <a16:creationId xmlns:a16="http://schemas.microsoft.com/office/drawing/2014/main" id="{49B78492-DC5E-45F0-ABF9-71611178FEE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4" name="CuadroTexto 205">
          <a:extLst>
            <a:ext uri="{FF2B5EF4-FFF2-40B4-BE49-F238E27FC236}">
              <a16:creationId xmlns:a16="http://schemas.microsoft.com/office/drawing/2014/main" id="{C0A61F72-EA9F-4749-A21C-BA02BBF72A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5" name="CuadroTexto 206">
          <a:extLst>
            <a:ext uri="{FF2B5EF4-FFF2-40B4-BE49-F238E27FC236}">
              <a16:creationId xmlns:a16="http://schemas.microsoft.com/office/drawing/2014/main" id="{ABAB945D-BAF2-4A7C-AFC1-8DD4E29C1C4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6" name="CuadroTexto 207">
          <a:extLst>
            <a:ext uri="{FF2B5EF4-FFF2-40B4-BE49-F238E27FC236}">
              <a16:creationId xmlns:a16="http://schemas.microsoft.com/office/drawing/2014/main" id="{536840F4-457C-4561-9C1C-C59C901F86A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7" name="CuadroTexto 208">
          <a:extLst>
            <a:ext uri="{FF2B5EF4-FFF2-40B4-BE49-F238E27FC236}">
              <a16:creationId xmlns:a16="http://schemas.microsoft.com/office/drawing/2014/main" id="{E1365CF9-9F89-459A-ADF2-EF6999D391D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8" name="CuadroTexto 210">
          <a:extLst>
            <a:ext uri="{FF2B5EF4-FFF2-40B4-BE49-F238E27FC236}">
              <a16:creationId xmlns:a16="http://schemas.microsoft.com/office/drawing/2014/main" id="{159AB45A-51BE-438A-A96F-10375A5DE70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59" name="CuadroTexto 211">
          <a:extLst>
            <a:ext uri="{FF2B5EF4-FFF2-40B4-BE49-F238E27FC236}">
              <a16:creationId xmlns:a16="http://schemas.microsoft.com/office/drawing/2014/main" id="{55FCDA70-ADAD-469A-AE3F-327514E0B33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60" name="CuadroTexto 212">
          <a:extLst>
            <a:ext uri="{FF2B5EF4-FFF2-40B4-BE49-F238E27FC236}">
              <a16:creationId xmlns:a16="http://schemas.microsoft.com/office/drawing/2014/main" id="{8067A280-66D3-47F0-A002-E4D1DCFEA30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561" name="CuadroTexto 213">
          <a:extLst>
            <a:ext uri="{FF2B5EF4-FFF2-40B4-BE49-F238E27FC236}">
              <a16:creationId xmlns:a16="http://schemas.microsoft.com/office/drawing/2014/main" id="{600A249E-0E74-4FF4-A2D5-BBF756FF5325}"/>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562" name="CuadroTexto 214">
          <a:extLst>
            <a:ext uri="{FF2B5EF4-FFF2-40B4-BE49-F238E27FC236}">
              <a16:creationId xmlns:a16="http://schemas.microsoft.com/office/drawing/2014/main" id="{17852591-A544-4483-8EB5-2953DE164A84}"/>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563" name="CuadroTexto 215">
          <a:extLst>
            <a:ext uri="{FF2B5EF4-FFF2-40B4-BE49-F238E27FC236}">
              <a16:creationId xmlns:a16="http://schemas.microsoft.com/office/drawing/2014/main" id="{ACE3E02C-4D42-4B33-88BC-547C40B8F509}"/>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564" name="CuadroTexto 44">
          <a:extLst>
            <a:ext uri="{FF2B5EF4-FFF2-40B4-BE49-F238E27FC236}">
              <a16:creationId xmlns:a16="http://schemas.microsoft.com/office/drawing/2014/main" id="{22A0A3C3-9BC7-4F3A-B787-0E12D573D956}"/>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565" name="CuadroTexto 53">
          <a:extLst>
            <a:ext uri="{FF2B5EF4-FFF2-40B4-BE49-F238E27FC236}">
              <a16:creationId xmlns:a16="http://schemas.microsoft.com/office/drawing/2014/main" id="{9DF3FEB1-DE7F-42E5-9C6A-8236AAA0E84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566" name="CuadroTexto 60">
          <a:extLst>
            <a:ext uri="{FF2B5EF4-FFF2-40B4-BE49-F238E27FC236}">
              <a16:creationId xmlns:a16="http://schemas.microsoft.com/office/drawing/2014/main" id="{3ADF5645-553A-4633-99EE-599D8C3C894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567" name="CuadroTexto 64">
          <a:extLst>
            <a:ext uri="{FF2B5EF4-FFF2-40B4-BE49-F238E27FC236}">
              <a16:creationId xmlns:a16="http://schemas.microsoft.com/office/drawing/2014/main" id="{FBEB2680-3F0D-4AF8-9A14-5F330613722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568" name="CuadroTexto 71">
          <a:extLst>
            <a:ext uri="{FF2B5EF4-FFF2-40B4-BE49-F238E27FC236}">
              <a16:creationId xmlns:a16="http://schemas.microsoft.com/office/drawing/2014/main" id="{CA4B105A-3C02-4EAC-8581-E0C5C5F7BF71}"/>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569" name="CuadroTexto 78">
          <a:extLst>
            <a:ext uri="{FF2B5EF4-FFF2-40B4-BE49-F238E27FC236}">
              <a16:creationId xmlns:a16="http://schemas.microsoft.com/office/drawing/2014/main" id="{C0FF5E70-8824-42F6-B16F-880B8FE0F2DB}"/>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0" name="CuadroTexto 176">
          <a:extLst>
            <a:ext uri="{FF2B5EF4-FFF2-40B4-BE49-F238E27FC236}">
              <a16:creationId xmlns:a16="http://schemas.microsoft.com/office/drawing/2014/main" id="{9138E290-A49E-4869-BEE7-A9454339D53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1" name="CuadroTexto 177">
          <a:extLst>
            <a:ext uri="{FF2B5EF4-FFF2-40B4-BE49-F238E27FC236}">
              <a16:creationId xmlns:a16="http://schemas.microsoft.com/office/drawing/2014/main" id="{24D39A7E-DBB9-4537-986D-DA1C6DEED0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2" name="CuadroTexto 178">
          <a:extLst>
            <a:ext uri="{FF2B5EF4-FFF2-40B4-BE49-F238E27FC236}">
              <a16:creationId xmlns:a16="http://schemas.microsoft.com/office/drawing/2014/main" id="{F5E9DA3E-6482-4C83-A68A-FE69148EE60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3" name="CuadroTexto 181">
          <a:extLst>
            <a:ext uri="{FF2B5EF4-FFF2-40B4-BE49-F238E27FC236}">
              <a16:creationId xmlns:a16="http://schemas.microsoft.com/office/drawing/2014/main" id="{23832B1B-3DED-44BC-9122-A1C1C216CF7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4" name="CuadroTexto 182">
          <a:extLst>
            <a:ext uri="{FF2B5EF4-FFF2-40B4-BE49-F238E27FC236}">
              <a16:creationId xmlns:a16="http://schemas.microsoft.com/office/drawing/2014/main" id="{394FD403-54CB-4B50-89DE-59A85A54FE1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5" name="CuadroTexto 183">
          <a:extLst>
            <a:ext uri="{FF2B5EF4-FFF2-40B4-BE49-F238E27FC236}">
              <a16:creationId xmlns:a16="http://schemas.microsoft.com/office/drawing/2014/main" id="{F50AE3BF-C99E-4B9F-949C-F8BAB33EBB4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6" name="CuadroTexto 185">
          <a:extLst>
            <a:ext uri="{FF2B5EF4-FFF2-40B4-BE49-F238E27FC236}">
              <a16:creationId xmlns:a16="http://schemas.microsoft.com/office/drawing/2014/main" id="{34BE130E-7CD9-4FF3-8E5F-5B4B21FB862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7" name="CuadroTexto 186">
          <a:extLst>
            <a:ext uri="{FF2B5EF4-FFF2-40B4-BE49-F238E27FC236}">
              <a16:creationId xmlns:a16="http://schemas.microsoft.com/office/drawing/2014/main" id="{C91F997C-FFB7-4998-973A-125D2D223C1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8" name="CuadroTexto 187">
          <a:extLst>
            <a:ext uri="{FF2B5EF4-FFF2-40B4-BE49-F238E27FC236}">
              <a16:creationId xmlns:a16="http://schemas.microsoft.com/office/drawing/2014/main" id="{EB1D6DF1-CDF4-4D9C-9D87-9E4ED665669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79" name="CuadroTexto 188">
          <a:extLst>
            <a:ext uri="{FF2B5EF4-FFF2-40B4-BE49-F238E27FC236}">
              <a16:creationId xmlns:a16="http://schemas.microsoft.com/office/drawing/2014/main" id="{03DBDD75-20A9-469F-B6C7-13DCE0EE95E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0" name="CuadroTexto 189">
          <a:extLst>
            <a:ext uri="{FF2B5EF4-FFF2-40B4-BE49-F238E27FC236}">
              <a16:creationId xmlns:a16="http://schemas.microsoft.com/office/drawing/2014/main" id="{2A19C56A-4CDA-44A3-B9B0-37A65F06514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1" name="CuadroTexto 190">
          <a:extLst>
            <a:ext uri="{FF2B5EF4-FFF2-40B4-BE49-F238E27FC236}">
              <a16:creationId xmlns:a16="http://schemas.microsoft.com/office/drawing/2014/main" id="{0816B0D0-147A-4C94-823D-7205A0951FB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2" name="CuadroTexto 192">
          <a:extLst>
            <a:ext uri="{FF2B5EF4-FFF2-40B4-BE49-F238E27FC236}">
              <a16:creationId xmlns:a16="http://schemas.microsoft.com/office/drawing/2014/main" id="{45573932-BE81-4BB5-ACB5-7A9D39A956F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3" name="CuadroTexto 193">
          <a:extLst>
            <a:ext uri="{FF2B5EF4-FFF2-40B4-BE49-F238E27FC236}">
              <a16:creationId xmlns:a16="http://schemas.microsoft.com/office/drawing/2014/main" id="{72998D5C-4F4D-49F5-91B5-DED3A2E3326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4" name="CuadroTexto 194">
          <a:extLst>
            <a:ext uri="{FF2B5EF4-FFF2-40B4-BE49-F238E27FC236}">
              <a16:creationId xmlns:a16="http://schemas.microsoft.com/office/drawing/2014/main" id="{64FEDDAA-ECA1-49B3-B7AD-F7D015FA9FE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5" name="CuadroTexto 196">
          <a:extLst>
            <a:ext uri="{FF2B5EF4-FFF2-40B4-BE49-F238E27FC236}">
              <a16:creationId xmlns:a16="http://schemas.microsoft.com/office/drawing/2014/main" id="{1BF64131-458C-465F-835B-AF5972874BE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6" name="CuadroTexto 197">
          <a:extLst>
            <a:ext uri="{FF2B5EF4-FFF2-40B4-BE49-F238E27FC236}">
              <a16:creationId xmlns:a16="http://schemas.microsoft.com/office/drawing/2014/main" id="{708BB04C-A943-40D2-A16E-B49868DBFB3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7" name="CuadroTexto 198">
          <a:extLst>
            <a:ext uri="{FF2B5EF4-FFF2-40B4-BE49-F238E27FC236}">
              <a16:creationId xmlns:a16="http://schemas.microsoft.com/office/drawing/2014/main" id="{5FA207EC-DA76-456D-8186-628456B803B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8" name="CuadroTexto 199">
          <a:extLst>
            <a:ext uri="{FF2B5EF4-FFF2-40B4-BE49-F238E27FC236}">
              <a16:creationId xmlns:a16="http://schemas.microsoft.com/office/drawing/2014/main" id="{C9E1924D-E8F7-4913-BAD3-A91311E543B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89" name="CuadroTexto 200">
          <a:extLst>
            <a:ext uri="{FF2B5EF4-FFF2-40B4-BE49-F238E27FC236}">
              <a16:creationId xmlns:a16="http://schemas.microsoft.com/office/drawing/2014/main" id="{A452BAA6-576E-4C6F-A0BA-834D70A431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0" name="CuadroTexto 201">
          <a:extLst>
            <a:ext uri="{FF2B5EF4-FFF2-40B4-BE49-F238E27FC236}">
              <a16:creationId xmlns:a16="http://schemas.microsoft.com/office/drawing/2014/main" id="{62D64BB4-6C93-4DDB-B200-5B6D9CAB527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1" name="CuadroTexto 203">
          <a:extLst>
            <a:ext uri="{FF2B5EF4-FFF2-40B4-BE49-F238E27FC236}">
              <a16:creationId xmlns:a16="http://schemas.microsoft.com/office/drawing/2014/main" id="{9A1BAB0E-B947-4AA9-B5C7-D74D6E9C024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2" name="CuadroTexto 204">
          <a:extLst>
            <a:ext uri="{FF2B5EF4-FFF2-40B4-BE49-F238E27FC236}">
              <a16:creationId xmlns:a16="http://schemas.microsoft.com/office/drawing/2014/main" id="{0814CDB8-EB99-4A8D-9444-B34FD25B827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3" name="CuadroTexto 205">
          <a:extLst>
            <a:ext uri="{FF2B5EF4-FFF2-40B4-BE49-F238E27FC236}">
              <a16:creationId xmlns:a16="http://schemas.microsoft.com/office/drawing/2014/main" id="{93479F17-424F-4E02-8BF3-5742F170CB5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4" name="CuadroTexto 206">
          <a:extLst>
            <a:ext uri="{FF2B5EF4-FFF2-40B4-BE49-F238E27FC236}">
              <a16:creationId xmlns:a16="http://schemas.microsoft.com/office/drawing/2014/main" id="{8F317004-5C0E-4B46-945D-086CAD5E7C2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5" name="CuadroTexto 207">
          <a:extLst>
            <a:ext uri="{FF2B5EF4-FFF2-40B4-BE49-F238E27FC236}">
              <a16:creationId xmlns:a16="http://schemas.microsoft.com/office/drawing/2014/main" id="{377A176F-6259-43BB-B4EE-49640F5B6F5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6" name="CuadroTexto 208">
          <a:extLst>
            <a:ext uri="{FF2B5EF4-FFF2-40B4-BE49-F238E27FC236}">
              <a16:creationId xmlns:a16="http://schemas.microsoft.com/office/drawing/2014/main" id="{FF6D107C-D9BF-4EF1-BC78-C161ED11A17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7" name="CuadroTexto 210">
          <a:extLst>
            <a:ext uri="{FF2B5EF4-FFF2-40B4-BE49-F238E27FC236}">
              <a16:creationId xmlns:a16="http://schemas.microsoft.com/office/drawing/2014/main" id="{8467644E-FD3A-4C36-97B3-CC94F46AE43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8" name="CuadroTexto 211">
          <a:extLst>
            <a:ext uri="{FF2B5EF4-FFF2-40B4-BE49-F238E27FC236}">
              <a16:creationId xmlns:a16="http://schemas.microsoft.com/office/drawing/2014/main" id="{0E4A3F76-1158-4D64-B0B3-3E770E7D435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599" name="CuadroTexto 212">
          <a:extLst>
            <a:ext uri="{FF2B5EF4-FFF2-40B4-BE49-F238E27FC236}">
              <a16:creationId xmlns:a16="http://schemas.microsoft.com/office/drawing/2014/main" id="{4305495D-2A06-40D3-B27E-EE4E9E7373E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00" name="CuadroTexto 213">
          <a:extLst>
            <a:ext uri="{FF2B5EF4-FFF2-40B4-BE49-F238E27FC236}">
              <a16:creationId xmlns:a16="http://schemas.microsoft.com/office/drawing/2014/main" id="{F3B49087-18D0-4CF0-B593-18E4CF5AD862}"/>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01" name="CuadroTexto 214">
          <a:extLst>
            <a:ext uri="{FF2B5EF4-FFF2-40B4-BE49-F238E27FC236}">
              <a16:creationId xmlns:a16="http://schemas.microsoft.com/office/drawing/2014/main" id="{20347150-7095-459B-ADDA-A38D0C935C75}"/>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02" name="CuadroTexto 215">
          <a:extLst>
            <a:ext uri="{FF2B5EF4-FFF2-40B4-BE49-F238E27FC236}">
              <a16:creationId xmlns:a16="http://schemas.microsoft.com/office/drawing/2014/main" id="{A516B082-1D5B-4E62-B468-728F7292B819}"/>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03" name="CuadroTexto 44">
          <a:extLst>
            <a:ext uri="{FF2B5EF4-FFF2-40B4-BE49-F238E27FC236}">
              <a16:creationId xmlns:a16="http://schemas.microsoft.com/office/drawing/2014/main" id="{5EC22836-97B2-4C92-A083-5315BF4A90E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04" name="CuadroTexto 53">
          <a:extLst>
            <a:ext uri="{FF2B5EF4-FFF2-40B4-BE49-F238E27FC236}">
              <a16:creationId xmlns:a16="http://schemas.microsoft.com/office/drawing/2014/main" id="{39CDAE14-E960-42B8-931A-5FBFADDF0E13}"/>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05" name="CuadroTexto 60">
          <a:extLst>
            <a:ext uri="{FF2B5EF4-FFF2-40B4-BE49-F238E27FC236}">
              <a16:creationId xmlns:a16="http://schemas.microsoft.com/office/drawing/2014/main" id="{A8661168-C44B-4677-A809-50A8080B644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06" name="CuadroTexto 64">
          <a:extLst>
            <a:ext uri="{FF2B5EF4-FFF2-40B4-BE49-F238E27FC236}">
              <a16:creationId xmlns:a16="http://schemas.microsoft.com/office/drawing/2014/main" id="{F661B4F5-8F32-4173-8ED7-0888087B971B}"/>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07" name="CuadroTexto 71">
          <a:extLst>
            <a:ext uri="{FF2B5EF4-FFF2-40B4-BE49-F238E27FC236}">
              <a16:creationId xmlns:a16="http://schemas.microsoft.com/office/drawing/2014/main" id="{B93B4EE1-6B9D-45EA-A685-6E23C80B7C5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08" name="CuadroTexto 78">
          <a:extLst>
            <a:ext uri="{FF2B5EF4-FFF2-40B4-BE49-F238E27FC236}">
              <a16:creationId xmlns:a16="http://schemas.microsoft.com/office/drawing/2014/main" id="{24A9AEA0-C7DC-455E-8F52-7FDE73FC6EB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09" name="CuadroTexto 176">
          <a:extLst>
            <a:ext uri="{FF2B5EF4-FFF2-40B4-BE49-F238E27FC236}">
              <a16:creationId xmlns:a16="http://schemas.microsoft.com/office/drawing/2014/main" id="{0BD5A596-2BDF-493B-A80C-6B3F135FF0F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0" name="CuadroTexto 177">
          <a:extLst>
            <a:ext uri="{FF2B5EF4-FFF2-40B4-BE49-F238E27FC236}">
              <a16:creationId xmlns:a16="http://schemas.microsoft.com/office/drawing/2014/main" id="{7DDECA82-C579-4DCE-8DAC-76E36EB232F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1" name="CuadroTexto 178">
          <a:extLst>
            <a:ext uri="{FF2B5EF4-FFF2-40B4-BE49-F238E27FC236}">
              <a16:creationId xmlns:a16="http://schemas.microsoft.com/office/drawing/2014/main" id="{6E7D022E-BEDE-4ADE-95B0-F775EA4DAAF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2" name="CuadroTexto 181">
          <a:extLst>
            <a:ext uri="{FF2B5EF4-FFF2-40B4-BE49-F238E27FC236}">
              <a16:creationId xmlns:a16="http://schemas.microsoft.com/office/drawing/2014/main" id="{802AA120-D4AD-43EF-8EBE-50DEE097593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3" name="CuadroTexto 182">
          <a:extLst>
            <a:ext uri="{FF2B5EF4-FFF2-40B4-BE49-F238E27FC236}">
              <a16:creationId xmlns:a16="http://schemas.microsoft.com/office/drawing/2014/main" id="{0BC77477-9FD3-4362-B0A8-91FC8387E9F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4" name="CuadroTexto 183">
          <a:extLst>
            <a:ext uri="{FF2B5EF4-FFF2-40B4-BE49-F238E27FC236}">
              <a16:creationId xmlns:a16="http://schemas.microsoft.com/office/drawing/2014/main" id="{F4F891E0-02F0-436F-B68E-E9CBA576E4A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5" name="CuadroTexto 185">
          <a:extLst>
            <a:ext uri="{FF2B5EF4-FFF2-40B4-BE49-F238E27FC236}">
              <a16:creationId xmlns:a16="http://schemas.microsoft.com/office/drawing/2014/main" id="{67CFE03F-28B8-47D9-B8EB-146FF1D969F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6" name="CuadroTexto 186">
          <a:extLst>
            <a:ext uri="{FF2B5EF4-FFF2-40B4-BE49-F238E27FC236}">
              <a16:creationId xmlns:a16="http://schemas.microsoft.com/office/drawing/2014/main" id="{EEC64C12-A071-4D44-A922-3CE6811F84B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7" name="CuadroTexto 187">
          <a:extLst>
            <a:ext uri="{FF2B5EF4-FFF2-40B4-BE49-F238E27FC236}">
              <a16:creationId xmlns:a16="http://schemas.microsoft.com/office/drawing/2014/main" id="{C81BD6FC-9C2D-4238-B3B0-5C96D65991B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8" name="CuadroTexto 188">
          <a:extLst>
            <a:ext uri="{FF2B5EF4-FFF2-40B4-BE49-F238E27FC236}">
              <a16:creationId xmlns:a16="http://schemas.microsoft.com/office/drawing/2014/main" id="{EDBC2447-8665-4366-BFB1-17B2D6661EB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19" name="CuadroTexto 189">
          <a:extLst>
            <a:ext uri="{FF2B5EF4-FFF2-40B4-BE49-F238E27FC236}">
              <a16:creationId xmlns:a16="http://schemas.microsoft.com/office/drawing/2014/main" id="{8FC335BB-A21B-4E03-B6E3-0B21F8681CC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0" name="CuadroTexto 190">
          <a:extLst>
            <a:ext uri="{FF2B5EF4-FFF2-40B4-BE49-F238E27FC236}">
              <a16:creationId xmlns:a16="http://schemas.microsoft.com/office/drawing/2014/main" id="{24B3EDD5-E811-4790-B40E-CDEE264039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1" name="CuadroTexto 192">
          <a:extLst>
            <a:ext uri="{FF2B5EF4-FFF2-40B4-BE49-F238E27FC236}">
              <a16:creationId xmlns:a16="http://schemas.microsoft.com/office/drawing/2014/main" id="{80827E6E-99F1-4DF6-A63B-D6F5BDF5F82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2" name="CuadroTexto 193">
          <a:extLst>
            <a:ext uri="{FF2B5EF4-FFF2-40B4-BE49-F238E27FC236}">
              <a16:creationId xmlns:a16="http://schemas.microsoft.com/office/drawing/2014/main" id="{F50A0C3F-7384-4162-A5AD-E2115D023DE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3" name="CuadroTexto 194">
          <a:extLst>
            <a:ext uri="{FF2B5EF4-FFF2-40B4-BE49-F238E27FC236}">
              <a16:creationId xmlns:a16="http://schemas.microsoft.com/office/drawing/2014/main" id="{49DB2059-100A-4F9E-899C-7E4E3B8F30F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4" name="CuadroTexto 196">
          <a:extLst>
            <a:ext uri="{FF2B5EF4-FFF2-40B4-BE49-F238E27FC236}">
              <a16:creationId xmlns:a16="http://schemas.microsoft.com/office/drawing/2014/main" id="{5BC1BDF5-AE00-4513-8076-CDE774D4B4C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5" name="CuadroTexto 197">
          <a:extLst>
            <a:ext uri="{FF2B5EF4-FFF2-40B4-BE49-F238E27FC236}">
              <a16:creationId xmlns:a16="http://schemas.microsoft.com/office/drawing/2014/main" id="{DD920425-EFED-42CD-B5DD-309AC62C370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6" name="CuadroTexto 198">
          <a:extLst>
            <a:ext uri="{FF2B5EF4-FFF2-40B4-BE49-F238E27FC236}">
              <a16:creationId xmlns:a16="http://schemas.microsoft.com/office/drawing/2014/main" id="{7DE01FF3-A354-49EF-AF24-FE9FD2D70DE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7" name="CuadroTexto 199">
          <a:extLst>
            <a:ext uri="{FF2B5EF4-FFF2-40B4-BE49-F238E27FC236}">
              <a16:creationId xmlns:a16="http://schemas.microsoft.com/office/drawing/2014/main" id="{06A55D8C-F596-4393-A814-F7323649A16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8" name="CuadroTexto 200">
          <a:extLst>
            <a:ext uri="{FF2B5EF4-FFF2-40B4-BE49-F238E27FC236}">
              <a16:creationId xmlns:a16="http://schemas.microsoft.com/office/drawing/2014/main" id="{0EFF3DC6-274D-4788-97BA-A5D8178BC3D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29" name="CuadroTexto 201">
          <a:extLst>
            <a:ext uri="{FF2B5EF4-FFF2-40B4-BE49-F238E27FC236}">
              <a16:creationId xmlns:a16="http://schemas.microsoft.com/office/drawing/2014/main" id="{22F7BAC7-501F-4DF6-A2F4-71F4EAF2211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0" name="CuadroTexto 203">
          <a:extLst>
            <a:ext uri="{FF2B5EF4-FFF2-40B4-BE49-F238E27FC236}">
              <a16:creationId xmlns:a16="http://schemas.microsoft.com/office/drawing/2014/main" id="{F54CDB31-FBC5-4003-8B70-4E3A1A49551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1" name="CuadroTexto 204">
          <a:extLst>
            <a:ext uri="{FF2B5EF4-FFF2-40B4-BE49-F238E27FC236}">
              <a16:creationId xmlns:a16="http://schemas.microsoft.com/office/drawing/2014/main" id="{0D8F42FD-EA24-442E-B009-DE117BA967A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2" name="CuadroTexto 205">
          <a:extLst>
            <a:ext uri="{FF2B5EF4-FFF2-40B4-BE49-F238E27FC236}">
              <a16:creationId xmlns:a16="http://schemas.microsoft.com/office/drawing/2014/main" id="{63DD1CB9-F2CF-4E84-936E-50B6575AC2F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3" name="CuadroTexto 206">
          <a:extLst>
            <a:ext uri="{FF2B5EF4-FFF2-40B4-BE49-F238E27FC236}">
              <a16:creationId xmlns:a16="http://schemas.microsoft.com/office/drawing/2014/main" id="{9E44AB48-9187-4BE1-8C6B-71BB22F8430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4" name="CuadroTexto 207">
          <a:extLst>
            <a:ext uri="{FF2B5EF4-FFF2-40B4-BE49-F238E27FC236}">
              <a16:creationId xmlns:a16="http://schemas.microsoft.com/office/drawing/2014/main" id="{099E7F21-38B4-4066-8C20-1931CBFFA01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5" name="CuadroTexto 208">
          <a:extLst>
            <a:ext uri="{FF2B5EF4-FFF2-40B4-BE49-F238E27FC236}">
              <a16:creationId xmlns:a16="http://schemas.microsoft.com/office/drawing/2014/main" id="{E3AAA4FD-239F-41ED-93C3-C80B5290840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6" name="CuadroTexto 210">
          <a:extLst>
            <a:ext uri="{FF2B5EF4-FFF2-40B4-BE49-F238E27FC236}">
              <a16:creationId xmlns:a16="http://schemas.microsoft.com/office/drawing/2014/main" id="{71478B8D-D6E3-4940-BE89-E76A91C4F9B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7" name="CuadroTexto 211">
          <a:extLst>
            <a:ext uri="{FF2B5EF4-FFF2-40B4-BE49-F238E27FC236}">
              <a16:creationId xmlns:a16="http://schemas.microsoft.com/office/drawing/2014/main" id="{FFE01CF4-4251-4E13-94DC-99DEB906807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38" name="CuadroTexto 212">
          <a:extLst>
            <a:ext uri="{FF2B5EF4-FFF2-40B4-BE49-F238E27FC236}">
              <a16:creationId xmlns:a16="http://schemas.microsoft.com/office/drawing/2014/main" id="{7B85AEE5-8D1A-4DEC-A730-027EB5AD143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39" name="CuadroTexto 213">
          <a:extLst>
            <a:ext uri="{FF2B5EF4-FFF2-40B4-BE49-F238E27FC236}">
              <a16:creationId xmlns:a16="http://schemas.microsoft.com/office/drawing/2014/main" id="{5A7A6DFF-CE83-4566-9AA7-9E46B1DCCD4E}"/>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40" name="CuadroTexto 214">
          <a:extLst>
            <a:ext uri="{FF2B5EF4-FFF2-40B4-BE49-F238E27FC236}">
              <a16:creationId xmlns:a16="http://schemas.microsoft.com/office/drawing/2014/main" id="{EAAC5B39-358F-45F2-BD7E-719619A07DA0}"/>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41" name="CuadroTexto 215">
          <a:extLst>
            <a:ext uri="{FF2B5EF4-FFF2-40B4-BE49-F238E27FC236}">
              <a16:creationId xmlns:a16="http://schemas.microsoft.com/office/drawing/2014/main" id="{31BC42E9-2B53-491C-AD6D-7FB787E81552}"/>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42" name="CuadroTexto 44">
          <a:extLst>
            <a:ext uri="{FF2B5EF4-FFF2-40B4-BE49-F238E27FC236}">
              <a16:creationId xmlns:a16="http://schemas.microsoft.com/office/drawing/2014/main" id="{1920A09F-3249-4890-833E-2F1C98931A7E}"/>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43" name="CuadroTexto 53">
          <a:extLst>
            <a:ext uri="{FF2B5EF4-FFF2-40B4-BE49-F238E27FC236}">
              <a16:creationId xmlns:a16="http://schemas.microsoft.com/office/drawing/2014/main" id="{C16BEF3B-92DB-43BC-8C3B-B121B4610775}"/>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44" name="CuadroTexto 60">
          <a:extLst>
            <a:ext uri="{FF2B5EF4-FFF2-40B4-BE49-F238E27FC236}">
              <a16:creationId xmlns:a16="http://schemas.microsoft.com/office/drawing/2014/main" id="{CDACCFB8-D3A0-4588-94B4-B1D70F27B121}"/>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45" name="CuadroTexto 64">
          <a:extLst>
            <a:ext uri="{FF2B5EF4-FFF2-40B4-BE49-F238E27FC236}">
              <a16:creationId xmlns:a16="http://schemas.microsoft.com/office/drawing/2014/main" id="{C7777C4D-8CFA-45B4-ABA8-A8EC60D3E07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46" name="CuadroTexto 71">
          <a:extLst>
            <a:ext uri="{FF2B5EF4-FFF2-40B4-BE49-F238E27FC236}">
              <a16:creationId xmlns:a16="http://schemas.microsoft.com/office/drawing/2014/main" id="{814DC7AA-E483-4EC5-B177-B0950B43ABFD}"/>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47" name="CuadroTexto 78">
          <a:extLst>
            <a:ext uri="{FF2B5EF4-FFF2-40B4-BE49-F238E27FC236}">
              <a16:creationId xmlns:a16="http://schemas.microsoft.com/office/drawing/2014/main" id="{0F03D16E-CE49-4022-890D-7CA8FBF89D81}"/>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48" name="CuadroTexto 176">
          <a:extLst>
            <a:ext uri="{FF2B5EF4-FFF2-40B4-BE49-F238E27FC236}">
              <a16:creationId xmlns:a16="http://schemas.microsoft.com/office/drawing/2014/main" id="{9EF834BF-1BF4-4A22-B559-A751A31FCE2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49" name="CuadroTexto 177">
          <a:extLst>
            <a:ext uri="{FF2B5EF4-FFF2-40B4-BE49-F238E27FC236}">
              <a16:creationId xmlns:a16="http://schemas.microsoft.com/office/drawing/2014/main" id="{F103F655-6EF7-4BC5-8EDD-D2992DF39EA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0" name="CuadroTexto 178">
          <a:extLst>
            <a:ext uri="{FF2B5EF4-FFF2-40B4-BE49-F238E27FC236}">
              <a16:creationId xmlns:a16="http://schemas.microsoft.com/office/drawing/2014/main" id="{1930DA68-540A-4CBD-9972-CD677614C93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1" name="CuadroTexto 181">
          <a:extLst>
            <a:ext uri="{FF2B5EF4-FFF2-40B4-BE49-F238E27FC236}">
              <a16:creationId xmlns:a16="http://schemas.microsoft.com/office/drawing/2014/main" id="{5FB3047F-2B67-4E1B-AF29-922C96025E2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2" name="CuadroTexto 182">
          <a:extLst>
            <a:ext uri="{FF2B5EF4-FFF2-40B4-BE49-F238E27FC236}">
              <a16:creationId xmlns:a16="http://schemas.microsoft.com/office/drawing/2014/main" id="{20E5C605-3FFC-41ED-83BA-3AA224B8476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3" name="CuadroTexto 183">
          <a:extLst>
            <a:ext uri="{FF2B5EF4-FFF2-40B4-BE49-F238E27FC236}">
              <a16:creationId xmlns:a16="http://schemas.microsoft.com/office/drawing/2014/main" id="{8F5FA6D3-A7D1-4040-9A7D-BB4D2850D4A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4" name="CuadroTexto 185">
          <a:extLst>
            <a:ext uri="{FF2B5EF4-FFF2-40B4-BE49-F238E27FC236}">
              <a16:creationId xmlns:a16="http://schemas.microsoft.com/office/drawing/2014/main" id="{65691994-0BDA-440D-81B4-6DF0F7E6F19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5" name="CuadroTexto 186">
          <a:extLst>
            <a:ext uri="{FF2B5EF4-FFF2-40B4-BE49-F238E27FC236}">
              <a16:creationId xmlns:a16="http://schemas.microsoft.com/office/drawing/2014/main" id="{3216FDFA-8F1C-48FE-94E1-ED1913A20E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6" name="CuadroTexto 187">
          <a:extLst>
            <a:ext uri="{FF2B5EF4-FFF2-40B4-BE49-F238E27FC236}">
              <a16:creationId xmlns:a16="http://schemas.microsoft.com/office/drawing/2014/main" id="{E9F8E1E7-743B-49DA-A147-2FC0B7581A4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7" name="CuadroTexto 188">
          <a:extLst>
            <a:ext uri="{FF2B5EF4-FFF2-40B4-BE49-F238E27FC236}">
              <a16:creationId xmlns:a16="http://schemas.microsoft.com/office/drawing/2014/main" id="{A4406F9F-7216-4FEA-9535-784D0DB94F8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8" name="CuadroTexto 189">
          <a:extLst>
            <a:ext uri="{FF2B5EF4-FFF2-40B4-BE49-F238E27FC236}">
              <a16:creationId xmlns:a16="http://schemas.microsoft.com/office/drawing/2014/main" id="{284D9A67-8EC0-4C8D-9474-F426DABC3F4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59" name="CuadroTexto 190">
          <a:extLst>
            <a:ext uri="{FF2B5EF4-FFF2-40B4-BE49-F238E27FC236}">
              <a16:creationId xmlns:a16="http://schemas.microsoft.com/office/drawing/2014/main" id="{B944D894-C545-49A4-8789-2BEF396BC6D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0" name="CuadroTexto 192">
          <a:extLst>
            <a:ext uri="{FF2B5EF4-FFF2-40B4-BE49-F238E27FC236}">
              <a16:creationId xmlns:a16="http://schemas.microsoft.com/office/drawing/2014/main" id="{095AF331-B18C-4BAD-95BB-41901DE59E3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1" name="CuadroTexto 193">
          <a:extLst>
            <a:ext uri="{FF2B5EF4-FFF2-40B4-BE49-F238E27FC236}">
              <a16:creationId xmlns:a16="http://schemas.microsoft.com/office/drawing/2014/main" id="{5E5173D5-9E98-4FD5-8888-BA0087B78EA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2" name="CuadroTexto 194">
          <a:extLst>
            <a:ext uri="{FF2B5EF4-FFF2-40B4-BE49-F238E27FC236}">
              <a16:creationId xmlns:a16="http://schemas.microsoft.com/office/drawing/2014/main" id="{556170FC-D0A6-48D3-893E-497ED55CCE2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3" name="CuadroTexto 196">
          <a:extLst>
            <a:ext uri="{FF2B5EF4-FFF2-40B4-BE49-F238E27FC236}">
              <a16:creationId xmlns:a16="http://schemas.microsoft.com/office/drawing/2014/main" id="{8433D52E-B0F8-45B5-95E6-EE14A3ECEDB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4" name="CuadroTexto 197">
          <a:extLst>
            <a:ext uri="{FF2B5EF4-FFF2-40B4-BE49-F238E27FC236}">
              <a16:creationId xmlns:a16="http://schemas.microsoft.com/office/drawing/2014/main" id="{15C0E43A-CB6D-4996-9443-63EEFE0B88A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5" name="CuadroTexto 198">
          <a:extLst>
            <a:ext uri="{FF2B5EF4-FFF2-40B4-BE49-F238E27FC236}">
              <a16:creationId xmlns:a16="http://schemas.microsoft.com/office/drawing/2014/main" id="{D4F89212-4438-492F-AAFB-29F74FFD280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6" name="CuadroTexto 199">
          <a:extLst>
            <a:ext uri="{FF2B5EF4-FFF2-40B4-BE49-F238E27FC236}">
              <a16:creationId xmlns:a16="http://schemas.microsoft.com/office/drawing/2014/main" id="{990A9AD3-A3CA-4750-9BC3-BAAD94BDDCB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7" name="CuadroTexto 200">
          <a:extLst>
            <a:ext uri="{FF2B5EF4-FFF2-40B4-BE49-F238E27FC236}">
              <a16:creationId xmlns:a16="http://schemas.microsoft.com/office/drawing/2014/main" id="{F8433805-4605-4D21-A90B-196D5A3D738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8" name="CuadroTexto 201">
          <a:extLst>
            <a:ext uri="{FF2B5EF4-FFF2-40B4-BE49-F238E27FC236}">
              <a16:creationId xmlns:a16="http://schemas.microsoft.com/office/drawing/2014/main" id="{EFD01412-42C7-4198-B81D-87E1C620162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69" name="CuadroTexto 203">
          <a:extLst>
            <a:ext uri="{FF2B5EF4-FFF2-40B4-BE49-F238E27FC236}">
              <a16:creationId xmlns:a16="http://schemas.microsoft.com/office/drawing/2014/main" id="{2DBFBF5B-AEE4-496F-9C6A-F2D543BA143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70" name="CuadroTexto 204">
          <a:extLst>
            <a:ext uri="{FF2B5EF4-FFF2-40B4-BE49-F238E27FC236}">
              <a16:creationId xmlns:a16="http://schemas.microsoft.com/office/drawing/2014/main" id="{11F74A2A-E1FC-430F-B4E7-4636C619C35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71" name="CuadroTexto 205">
          <a:extLst>
            <a:ext uri="{FF2B5EF4-FFF2-40B4-BE49-F238E27FC236}">
              <a16:creationId xmlns:a16="http://schemas.microsoft.com/office/drawing/2014/main" id="{3F8900FE-AFAF-4EAE-8EE1-50504C8CACE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72" name="CuadroTexto 206">
          <a:extLst>
            <a:ext uri="{FF2B5EF4-FFF2-40B4-BE49-F238E27FC236}">
              <a16:creationId xmlns:a16="http://schemas.microsoft.com/office/drawing/2014/main" id="{F3134E9F-FC99-4A69-8344-FC9A9A7DF7B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73" name="CuadroTexto 207">
          <a:extLst>
            <a:ext uri="{FF2B5EF4-FFF2-40B4-BE49-F238E27FC236}">
              <a16:creationId xmlns:a16="http://schemas.microsoft.com/office/drawing/2014/main" id="{73C0B61A-9658-4679-B8EA-96610B7ACFD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74" name="CuadroTexto 208">
          <a:extLst>
            <a:ext uri="{FF2B5EF4-FFF2-40B4-BE49-F238E27FC236}">
              <a16:creationId xmlns:a16="http://schemas.microsoft.com/office/drawing/2014/main" id="{70CEC7F1-813B-4A4D-9EEA-E2E9508C82A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75" name="CuadroTexto 210">
          <a:extLst>
            <a:ext uri="{FF2B5EF4-FFF2-40B4-BE49-F238E27FC236}">
              <a16:creationId xmlns:a16="http://schemas.microsoft.com/office/drawing/2014/main" id="{E3C8F9C9-C6B5-4AEC-A065-A1DCE159B0A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76" name="CuadroTexto 211">
          <a:extLst>
            <a:ext uri="{FF2B5EF4-FFF2-40B4-BE49-F238E27FC236}">
              <a16:creationId xmlns:a16="http://schemas.microsoft.com/office/drawing/2014/main" id="{8AF56C69-6325-43F2-B38A-0BAB4DC7FC8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77" name="CuadroTexto 212">
          <a:extLst>
            <a:ext uri="{FF2B5EF4-FFF2-40B4-BE49-F238E27FC236}">
              <a16:creationId xmlns:a16="http://schemas.microsoft.com/office/drawing/2014/main" id="{8A2934A0-B638-4F25-AF09-67AFD4AB9FC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78" name="CuadroTexto 213">
          <a:extLst>
            <a:ext uri="{FF2B5EF4-FFF2-40B4-BE49-F238E27FC236}">
              <a16:creationId xmlns:a16="http://schemas.microsoft.com/office/drawing/2014/main" id="{9636AB23-30B9-4202-9673-3F03E86BDFE0}"/>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79" name="CuadroTexto 214">
          <a:extLst>
            <a:ext uri="{FF2B5EF4-FFF2-40B4-BE49-F238E27FC236}">
              <a16:creationId xmlns:a16="http://schemas.microsoft.com/office/drawing/2014/main" id="{4363DB07-596A-4078-ABE1-91EEAFE656FE}"/>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680" name="CuadroTexto 215">
          <a:extLst>
            <a:ext uri="{FF2B5EF4-FFF2-40B4-BE49-F238E27FC236}">
              <a16:creationId xmlns:a16="http://schemas.microsoft.com/office/drawing/2014/main" id="{33C04B89-C8A8-4905-9388-554DC2ECB7F8}"/>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81" name="CuadroTexto 44">
          <a:extLst>
            <a:ext uri="{FF2B5EF4-FFF2-40B4-BE49-F238E27FC236}">
              <a16:creationId xmlns:a16="http://schemas.microsoft.com/office/drawing/2014/main" id="{49C7037F-A7A2-43C8-B3EE-C2C7F13F72E8}"/>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82" name="CuadroTexto 53">
          <a:extLst>
            <a:ext uri="{FF2B5EF4-FFF2-40B4-BE49-F238E27FC236}">
              <a16:creationId xmlns:a16="http://schemas.microsoft.com/office/drawing/2014/main" id="{4DB20326-3E0F-4F34-94CA-57A9AA6A4AD8}"/>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683" name="CuadroTexto 60">
          <a:extLst>
            <a:ext uri="{FF2B5EF4-FFF2-40B4-BE49-F238E27FC236}">
              <a16:creationId xmlns:a16="http://schemas.microsoft.com/office/drawing/2014/main" id="{39B18D83-D4D2-4740-921B-1BA2A15A94B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84" name="CuadroTexto 64">
          <a:extLst>
            <a:ext uri="{FF2B5EF4-FFF2-40B4-BE49-F238E27FC236}">
              <a16:creationId xmlns:a16="http://schemas.microsoft.com/office/drawing/2014/main" id="{74499B11-2FA7-4544-B0A4-46EBF716112D}"/>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85" name="CuadroTexto 71">
          <a:extLst>
            <a:ext uri="{FF2B5EF4-FFF2-40B4-BE49-F238E27FC236}">
              <a16:creationId xmlns:a16="http://schemas.microsoft.com/office/drawing/2014/main" id="{673942E7-0B1B-40CC-A949-6DB3CA889CD5}"/>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686" name="CuadroTexto 78">
          <a:extLst>
            <a:ext uri="{FF2B5EF4-FFF2-40B4-BE49-F238E27FC236}">
              <a16:creationId xmlns:a16="http://schemas.microsoft.com/office/drawing/2014/main" id="{7DB82408-8F99-4A34-A446-B04571272CCD}"/>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87" name="CuadroTexto 176">
          <a:extLst>
            <a:ext uri="{FF2B5EF4-FFF2-40B4-BE49-F238E27FC236}">
              <a16:creationId xmlns:a16="http://schemas.microsoft.com/office/drawing/2014/main" id="{AF4299F9-0734-4E6A-B321-E5F7662FEDC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88" name="CuadroTexto 177">
          <a:extLst>
            <a:ext uri="{FF2B5EF4-FFF2-40B4-BE49-F238E27FC236}">
              <a16:creationId xmlns:a16="http://schemas.microsoft.com/office/drawing/2014/main" id="{8DE15103-5A6B-45C5-8605-FAEB2B85CB0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89" name="CuadroTexto 178">
          <a:extLst>
            <a:ext uri="{FF2B5EF4-FFF2-40B4-BE49-F238E27FC236}">
              <a16:creationId xmlns:a16="http://schemas.microsoft.com/office/drawing/2014/main" id="{4F52DC9F-483F-45EC-9D26-760D0D27919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0" name="CuadroTexto 181">
          <a:extLst>
            <a:ext uri="{FF2B5EF4-FFF2-40B4-BE49-F238E27FC236}">
              <a16:creationId xmlns:a16="http://schemas.microsoft.com/office/drawing/2014/main" id="{3A65C9B9-BED8-488B-AD2E-365FB9BB915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1" name="CuadroTexto 182">
          <a:extLst>
            <a:ext uri="{FF2B5EF4-FFF2-40B4-BE49-F238E27FC236}">
              <a16:creationId xmlns:a16="http://schemas.microsoft.com/office/drawing/2014/main" id="{5AB0B2F1-8AFD-4E82-BE10-3E5E50B3BC0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2" name="CuadroTexto 183">
          <a:extLst>
            <a:ext uri="{FF2B5EF4-FFF2-40B4-BE49-F238E27FC236}">
              <a16:creationId xmlns:a16="http://schemas.microsoft.com/office/drawing/2014/main" id="{42B28CB4-C84F-4F12-8681-1409596662D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3" name="CuadroTexto 185">
          <a:extLst>
            <a:ext uri="{FF2B5EF4-FFF2-40B4-BE49-F238E27FC236}">
              <a16:creationId xmlns:a16="http://schemas.microsoft.com/office/drawing/2014/main" id="{351BDDC2-24D7-4EEB-B80A-FBCCE16A0EB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4" name="CuadroTexto 186">
          <a:extLst>
            <a:ext uri="{FF2B5EF4-FFF2-40B4-BE49-F238E27FC236}">
              <a16:creationId xmlns:a16="http://schemas.microsoft.com/office/drawing/2014/main" id="{1CAB8BAD-4ABD-4438-B58F-1841CB9C10D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5" name="CuadroTexto 187">
          <a:extLst>
            <a:ext uri="{FF2B5EF4-FFF2-40B4-BE49-F238E27FC236}">
              <a16:creationId xmlns:a16="http://schemas.microsoft.com/office/drawing/2014/main" id="{782ADD0E-3918-4CDF-BA08-0580822B5FB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6" name="CuadroTexto 188">
          <a:extLst>
            <a:ext uri="{FF2B5EF4-FFF2-40B4-BE49-F238E27FC236}">
              <a16:creationId xmlns:a16="http://schemas.microsoft.com/office/drawing/2014/main" id="{F7BF2D48-46D3-42B9-9C2E-E789B4BED38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7" name="CuadroTexto 189">
          <a:extLst>
            <a:ext uri="{FF2B5EF4-FFF2-40B4-BE49-F238E27FC236}">
              <a16:creationId xmlns:a16="http://schemas.microsoft.com/office/drawing/2014/main" id="{445A500A-5F01-46AF-921D-6D0D5CABE6E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8" name="CuadroTexto 190">
          <a:extLst>
            <a:ext uri="{FF2B5EF4-FFF2-40B4-BE49-F238E27FC236}">
              <a16:creationId xmlns:a16="http://schemas.microsoft.com/office/drawing/2014/main" id="{BB4E18AE-19BB-4ED7-9ADE-D1BA674F2C4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699" name="CuadroTexto 192">
          <a:extLst>
            <a:ext uri="{FF2B5EF4-FFF2-40B4-BE49-F238E27FC236}">
              <a16:creationId xmlns:a16="http://schemas.microsoft.com/office/drawing/2014/main" id="{1F74F805-F41F-4C35-A9C9-E3E40681589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0" name="CuadroTexto 193">
          <a:extLst>
            <a:ext uri="{FF2B5EF4-FFF2-40B4-BE49-F238E27FC236}">
              <a16:creationId xmlns:a16="http://schemas.microsoft.com/office/drawing/2014/main" id="{1E64D3F2-4127-496F-A951-280A4FEC96C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1" name="CuadroTexto 194">
          <a:extLst>
            <a:ext uri="{FF2B5EF4-FFF2-40B4-BE49-F238E27FC236}">
              <a16:creationId xmlns:a16="http://schemas.microsoft.com/office/drawing/2014/main" id="{152072B5-626A-4A6E-826C-BB47F2B4E51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2" name="CuadroTexto 196">
          <a:extLst>
            <a:ext uri="{FF2B5EF4-FFF2-40B4-BE49-F238E27FC236}">
              <a16:creationId xmlns:a16="http://schemas.microsoft.com/office/drawing/2014/main" id="{9DAA2477-BCC4-4307-9D8E-013DD6B83EC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3" name="CuadroTexto 197">
          <a:extLst>
            <a:ext uri="{FF2B5EF4-FFF2-40B4-BE49-F238E27FC236}">
              <a16:creationId xmlns:a16="http://schemas.microsoft.com/office/drawing/2014/main" id="{50024DAC-C569-48B0-AB6D-BF5840F617C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4" name="CuadroTexto 198">
          <a:extLst>
            <a:ext uri="{FF2B5EF4-FFF2-40B4-BE49-F238E27FC236}">
              <a16:creationId xmlns:a16="http://schemas.microsoft.com/office/drawing/2014/main" id="{CD46D4DF-90D9-4367-86BE-1AB26A8CF04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5" name="CuadroTexto 199">
          <a:extLst>
            <a:ext uri="{FF2B5EF4-FFF2-40B4-BE49-F238E27FC236}">
              <a16:creationId xmlns:a16="http://schemas.microsoft.com/office/drawing/2014/main" id="{80F22CEE-E698-40E3-9220-2E5A620155C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6" name="CuadroTexto 200">
          <a:extLst>
            <a:ext uri="{FF2B5EF4-FFF2-40B4-BE49-F238E27FC236}">
              <a16:creationId xmlns:a16="http://schemas.microsoft.com/office/drawing/2014/main" id="{281BAC45-AE91-498C-8386-74DA5389B83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7" name="CuadroTexto 201">
          <a:extLst>
            <a:ext uri="{FF2B5EF4-FFF2-40B4-BE49-F238E27FC236}">
              <a16:creationId xmlns:a16="http://schemas.microsoft.com/office/drawing/2014/main" id="{36AC59A2-3F55-4CC4-9A22-2CDC1545301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8" name="CuadroTexto 203">
          <a:extLst>
            <a:ext uri="{FF2B5EF4-FFF2-40B4-BE49-F238E27FC236}">
              <a16:creationId xmlns:a16="http://schemas.microsoft.com/office/drawing/2014/main" id="{7F4A8CB7-B120-4B40-A626-11B86160B5A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09" name="CuadroTexto 204">
          <a:extLst>
            <a:ext uri="{FF2B5EF4-FFF2-40B4-BE49-F238E27FC236}">
              <a16:creationId xmlns:a16="http://schemas.microsoft.com/office/drawing/2014/main" id="{CA7013B1-CB38-4AFC-B922-D4FC5E842A9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10" name="CuadroTexto 205">
          <a:extLst>
            <a:ext uri="{FF2B5EF4-FFF2-40B4-BE49-F238E27FC236}">
              <a16:creationId xmlns:a16="http://schemas.microsoft.com/office/drawing/2014/main" id="{07A0B4EF-3560-406F-825A-C519051F1F9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11" name="CuadroTexto 206">
          <a:extLst>
            <a:ext uri="{FF2B5EF4-FFF2-40B4-BE49-F238E27FC236}">
              <a16:creationId xmlns:a16="http://schemas.microsoft.com/office/drawing/2014/main" id="{8073DB6C-A351-441A-9A2A-C599E40CFAA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12" name="CuadroTexto 207">
          <a:extLst>
            <a:ext uri="{FF2B5EF4-FFF2-40B4-BE49-F238E27FC236}">
              <a16:creationId xmlns:a16="http://schemas.microsoft.com/office/drawing/2014/main" id="{D97BE942-D724-4422-AAD5-56BFD015737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13" name="CuadroTexto 208">
          <a:extLst>
            <a:ext uri="{FF2B5EF4-FFF2-40B4-BE49-F238E27FC236}">
              <a16:creationId xmlns:a16="http://schemas.microsoft.com/office/drawing/2014/main" id="{1198C29B-F3EE-4B9B-A135-27F9D658D8F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14" name="CuadroTexto 210">
          <a:extLst>
            <a:ext uri="{FF2B5EF4-FFF2-40B4-BE49-F238E27FC236}">
              <a16:creationId xmlns:a16="http://schemas.microsoft.com/office/drawing/2014/main" id="{48C6CBF2-A8C6-47E5-A59C-211AD9F6831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15" name="CuadroTexto 211">
          <a:extLst>
            <a:ext uri="{FF2B5EF4-FFF2-40B4-BE49-F238E27FC236}">
              <a16:creationId xmlns:a16="http://schemas.microsoft.com/office/drawing/2014/main" id="{E04D8B50-A600-4013-8117-EB4623735F5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16" name="CuadroTexto 212">
          <a:extLst>
            <a:ext uri="{FF2B5EF4-FFF2-40B4-BE49-F238E27FC236}">
              <a16:creationId xmlns:a16="http://schemas.microsoft.com/office/drawing/2014/main" id="{C65FB1CA-1E76-4805-9CB2-7F1093615DB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17" name="CuadroTexto 213">
          <a:extLst>
            <a:ext uri="{FF2B5EF4-FFF2-40B4-BE49-F238E27FC236}">
              <a16:creationId xmlns:a16="http://schemas.microsoft.com/office/drawing/2014/main" id="{79663354-00AF-45F2-B56D-3FF2852194A7}"/>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18" name="CuadroTexto 214">
          <a:extLst>
            <a:ext uri="{FF2B5EF4-FFF2-40B4-BE49-F238E27FC236}">
              <a16:creationId xmlns:a16="http://schemas.microsoft.com/office/drawing/2014/main" id="{CA0CDC89-C76F-4E38-9741-96634A183268}"/>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19" name="CuadroTexto 215">
          <a:extLst>
            <a:ext uri="{FF2B5EF4-FFF2-40B4-BE49-F238E27FC236}">
              <a16:creationId xmlns:a16="http://schemas.microsoft.com/office/drawing/2014/main" id="{71566D9B-B328-4274-91A6-0566EF312A84}"/>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720" name="CuadroTexto 44">
          <a:extLst>
            <a:ext uri="{FF2B5EF4-FFF2-40B4-BE49-F238E27FC236}">
              <a16:creationId xmlns:a16="http://schemas.microsoft.com/office/drawing/2014/main" id="{3B7A2BCB-4585-414E-A708-6A03A22C92E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721" name="CuadroTexto 53">
          <a:extLst>
            <a:ext uri="{FF2B5EF4-FFF2-40B4-BE49-F238E27FC236}">
              <a16:creationId xmlns:a16="http://schemas.microsoft.com/office/drawing/2014/main" id="{E00AB87A-1EF8-4E4E-B9DC-CC385D9DF7F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722" name="CuadroTexto 60">
          <a:extLst>
            <a:ext uri="{FF2B5EF4-FFF2-40B4-BE49-F238E27FC236}">
              <a16:creationId xmlns:a16="http://schemas.microsoft.com/office/drawing/2014/main" id="{18A4A18F-B191-4BFA-8FE6-846DC221C18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723" name="CuadroTexto 64">
          <a:extLst>
            <a:ext uri="{FF2B5EF4-FFF2-40B4-BE49-F238E27FC236}">
              <a16:creationId xmlns:a16="http://schemas.microsoft.com/office/drawing/2014/main" id="{BB8D50DD-193F-4979-8AD8-A5C268DE0C6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724" name="CuadroTexto 71">
          <a:extLst>
            <a:ext uri="{FF2B5EF4-FFF2-40B4-BE49-F238E27FC236}">
              <a16:creationId xmlns:a16="http://schemas.microsoft.com/office/drawing/2014/main" id="{7655D276-826E-492E-A3C3-05F2B15692F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725" name="CuadroTexto 78">
          <a:extLst>
            <a:ext uri="{FF2B5EF4-FFF2-40B4-BE49-F238E27FC236}">
              <a16:creationId xmlns:a16="http://schemas.microsoft.com/office/drawing/2014/main" id="{79A79576-B3BD-41DB-9C55-695C630C47A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26" name="CuadroTexto 176">
          <a:extLst>
            <a:ext uri="{FF2B5EF4-FFF2-40B4-BE49-F238E27FC236}">
              <a16:creationId xmlns:a16="http://schemas.microsoft.com/office/drawing/2014/main" id="{5E1C02A7-B00C-42B9-8A4C-2A16F1374E7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27" name="CuadroTexto 177">
          <a:extLst>
            <a:ext uri="{FF2B5EF4-FFF2-40B4-BE49-F238E27FC236}">
              <a16:creationId xmlns:a16="http://schemas.microsoft.com/office/drawing/2014/main" id="{4D20B36F-097B-4233-9D47-0E92819423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28" name="CuadroTexto 178">
          <a:extLst>
            <a:ext uri="{FF2B5EF4-FFF2-40B4-BE49-F238E27FC236}">
              <a16:creationId xmlns:a16="http://schemas.microsoft.com/office/drawing/2014/main" id="{73764B3C-DAC1-4552-A747-78BDE1F9882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29" name="CuadroTexto 181">
          <a:extLst>
            <a:ext uri="{FF2B5EF4-FFF2-40B4-BE49-F238E27FC236}">
              <a16:creationId xmlns:a16="http://schemas.microsoft.com/office/drawing/2014/main" id="{623E87E8-1C1E-4A59-BD89-8C30BDEB401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0" name="CuadroTexto 182">
          <a:extLst>
            <a:ext uri="{FF2B5EF4-FFF2-40B4-BE49-F238E27FC236}">
              <a16:creationId xmlns:a16="http://schemas.microsoft.com/office/drawing/2014/main" id="{15F0E3CC-9AF5-466F-B492-3052726EADC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1" name="CuadroTexto 183">
          <a:extLst>
            <a:ext uri="{FF2B5EF4-FFF2-40B4-BE49-F238E27FC236}">
              <a16:creationId xmlns:a16="http://schemas.microsoft.com/office/drawing/2014/main" id="{F026BA9D-2183-4DC7-B6BC-DE41E3D0198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2" name="CuadroTexto 185">
          <a:extLst>
            <a:ext uri="{FF2B5EF4-FFF2-40B4-BE49-F238E27FC236}">
              <a16:creationId xmlns:a16="http://schemas.microsoft.com/office/drawing/2014/main" id="{FF6B6D46-0181-48AD-82C2-0A6B5E29710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3" name="CuadroTexto 186">
          <a:extLst>
            <a:ext uri="{FF2B5EF4-FFF2-40B4-BE49-F238E27FC236}">
              <a16:creationId xmlns:a16="http://schemas.microsoft.com/office/drawing/2014/main" id="{86A94A52-57E0-40CC-856C-88D8537DFE8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4" name="CuadroTexto 187">
          <a:extLst>
            <a:ext uri="{FF2B5EF4-FFF2-40B4-BE49-F238E27FC236}">
              <a16:creationId xmlns:a16="http://schemas.microsoft.com/office/drawing/2014/main" id="{3FCC492C-A4A7-4716-82F6-BF4EC24B9D2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5" name="CuadroTexto 188">
          <a:extLst>
            <a:ext uri="{FF2B5EF4-FFF2-40B4-BE49-F238E27FC236}">
              <a16:creationId xmlns:a16="http://schemas.microsoft.com/office/drawing/2014/main" id="{33EB361C-DA66-47CA-B064-6D011D57655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6" name="CuadroTexto 189">
          <a:extLst>
            <a:ext uri="{FF2B5EF4-FFF2-40B4-BE49-F238E27FC236}">
              <a16:creationId xmlns:a16="http://schemas.microsoft.com/office/drawing/2014/main" id="{4C47A703-FDC0-4180-BF26-572796FB763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7" name="CuadroTexto 190">
          <a:extLst>
            <a:ext uri="{FF2B5EF4-FFF2-40B4-BE49-F238E27FC236}">
              <a16:creationId xmlns:a16="http://schemas.microsoft.com/office/drawing/2014/main" id="{219AD1CE-223C-4BFD-BF6D-4102A9B5248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8" name="CuadroTexto 192">
          <a:extLst>
            <a:ext uri="{FF2B5EF4-FFF2-40B4-BE49-F238E27FC236}">
              <a16:creationId xmlns:a16="http://schemas.microsoft.com/office/drawing/2014/main" id="{9079B16D-5F14-42F3-9F6B-175DB99A888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39" name="CuadroTexto 193">
          <a:extLst>
            <a:ext uri="{FF2B5EF4-FFF2-40B4-BE49-F238E27FC236}">
              <a16:creationId xmlns:a16="http://schemas.microsoft.com/office/drawing/2014/main" id="{837E18F0-425E-4ED4-8821-AA0AE4A2CB8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0" name="CuadroTexto 194">
          <a:extLst>
            <a:ext uri="{FF2B5EF4-FFF2-40B4-BE49-F238E27FC236}">
              <a16:creationId xmlns:a16="http://schemas.microsoft.com/office/drawing/2014/main" id="{FE7CF8E1-E250-4EBE-9FC2-425370E3561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1" name="CuadroTexto 196">
          <a:extLst>
            <a:ext uri="{FF2B5EF4-FFF2-40B4-BE49-F238E27FC236}">
              <a16:creationId xmlns:a16="http://schemas.microsoft.com/office/drawing/2014/main" id="{50401276-ECC8-4CA9-8109-D7995A654B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2" name="CuadroTexto 197">
          <a:extLst>
            <a:ext uri="{FF2B5EF4-FFF2-40B4-BE49-F238E27FC236}">
              <a16:creationId xmlns:a16="http://schemas.microsoft.com/office/drawing/2014/main" id="{17ED5126-F88B-4B54-B769-64EFE8B7F32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3" name="CuadroTexto 198">
          <a:extLst>
            <a:ext uri="{FF2B5EF4-FFF2-40B4-BE49-F238E27FC236}">
              <a16:creationId xmlns:a16="http://schemas.microsoft.com/office/drawing/2014/main" id="{BC52C29B-10BF-42FC-939F-AD096E59D93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4" name="CuadroTexto 199">
          <a:extLst>
            <a:ext uri="{FF2B5EF4-FFF2-40B4-BE49-F238E27FC236}">
              <a16:creationId xmlns:a16="http://schemas.microsoft.com/office/drawing/2014/main" id="{446F93E0-DFB1-4F0B-94A8-D2D9F37AEA8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5" name="CuadroTexto 200">
          <a:extLst>
            <a:ext uri="{FF2B5EF4-FFF2-40B4-BE49-F238E27FC236}">
              <a16:creationId xmlns:a16="http://schemas.microsoft.com/office/drawing/2014/main" id="{D94E27C4-299F-466C-864C-002BE6C979D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6" name="CuadroTexto 201">
          <a:extLst>
            <a:ext uri="{FF2B5EF4-FFF2-40B4-BE49-F238E27FC236}">
              <a16:creationId xmlns:a16="http://schemas.microsoft.com/office/drawing/2014/main" id="{CEE044DD-B211-4274-BAD9-41C641CF2C0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7" name="CuadroTexto 203">
          <a:extLst>
            <a:ext uri="{FF2B5EF4-FFF2-40B4-BE49-F238E27FC236}">
              <a16:creationId xmlns:a16="http://schemas.microsoft.com/office/drawing/2014/main" id="{5CFE758C-1567-4A1E-AB00-0FCA9552C3E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8" name="CuadroTexto 204">
          <a:extLst>
            <a:ext uri="{FF2B5EF4-FFF2-40B4-BE49-F238E27FC236}">
              <a16:creationId xmlns:a16="http://schemas.microsoft.com/office/drawing/2014/main" id="{90B3EBFE-6EBB-466A-B543-E71A3487691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49" name="CuadroTexto 205">
          <a:extLst>
            <a:ext uri="{FF2B5EF4-FFF2-40B4-BE49-F238E27FC236}">
              <a16:creationId xmlns:a16="http://schemas.microsoft.com/office/drawing/2014/main" id="{A5E72F75-5FDC-4A84-BF17-B8098CC016B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50" name="CuadroTexto 206">
          <a:extLst>
            <a:ext uri="{FF2B5EF4-FFF2-40B4-BE49-F238E27FC236}">
              <a16:creationId xmlns:a16="http://schemas.microsoft.com/office/drawing/2014/main" id="{F93A489E-4AC7-4145-B6F3-52E685A7F0F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51" name="CuadroTexto 207">
          <a:extLst>
            <a:ext uri="{FF2B5EF4-FFF2-40B4-BE49-F238E27FC236}">
              <a16:creationId xmlns:a16="http://schemas.microsoft.com/office/drawing/2014/main" id="{73B8CFBB-1FBD-459F-B51A-BB3CF2A4D91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52" name="CuadroTexto 208">
          <a:extLst>
            <a:ext uri="{FF2B5EF4-FFF2-40B4-BE49-F238E27FC236}">
              <a16:creationId xmlns:a16="http://schemas.microsoft.com/office/drawing/2014/main" id="{FE370D63-9627-47A9-9854-4A64DA4ABCD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53" name="CuadroTexto 210">
          <a:extLst>
            <a:ext uri="{FF2B5EF4-FFF2-40B4-BE49-F238E27FC236}">
              <a16:creationId xmlns:a16="http://schemas.microsoft.com/office/drawing/2014/main" id="{4422C598-E595-444C-B4D9-0880F038986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54" name="CuadroTexto 211">
          <a:extLst>
            <a:ext uri="{FF2B5EF4-FFF2-40B4-BE49-F238E27FC236}">
              <a16:creationId xmlns:a16="http://schemas.microsoft.com/office/drawing/2014/main" id="{459FC709-6C60-4E0B-AEF4-0098FA2309D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55" name="CuadroTexto 212">
          <a:extLst>
            <a:ext uri="{FF2B5EF4-FFF2-40B4-BE49-F238E27FC236}">
              <a16:creationId xmlns:a16="http://schemas.microsoft.com/office/drawing/2014/main" id="{9B6CA464-A0EB-4CFC-AE24-10D5AB379A4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56" name="CuadroTexto 213">
          <a:extLst>
            <a:ext uri="{FF2B5EF4-FFF2-40B4-BE49-F238E27FC236}">
              <a16:creationId xmlns:a16="http://schemas.microsoft.com/office/drawing/2014/main" id="{BF701FAD-BD53-48AA-B094-01F5AE083F66}"/>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57" name="CuadroTexto 214">
          <a:extLst>
            <a:ext uri="{FF2B5EF4-FFF2-40B4-BE49-F238E27FC236}">
              <a16:creationId xmlns:a16="http://schemas.microsoft.com/office/drawing/2014/main" id="{4266BC61-2D09-4030-8559-BD4DF58BA004}"/>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58" name="CuadroTexto 215">
          <a:extLst>
            <a:ext uri="{FF2B5EF4-FFF2-40B4-BE49-F238E27FC236}">
              <a16:creationId xmlns:a16="http://schemas.microsoft.com/office/drawing/2014/main" id="{57F5E370-6677-4AE1-AE40-453C547612FA}"/>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759" name="CuadroTexto 44">
          <a:extLst>
            <a:ext uri="{FF2B5EF4-FFF2-40B4-BE49-F238E27FC236}">
              <a16:creationId xmlns:a16="http://schemas.microsoft.com/office/drawing/2014/main" id="{181E7464-CED9-414A-8084-4F5433D5C02B}"/>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760" name="CuadroTexto 53">
          <a:extLst>
            <a:ext uri="{FF2B5EF4-FFF2-40B4-BE49-F238E27FC236}">
              <a16:creationId xmlns:a16="http://schemas.microsoft.com/office/drawing/2014/main" id="{9D368E89-677B-4881-82EB-392DA0069FC8}"/>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761" name="CuadroTexto 60">
          <a:extLst>
            <a:ext uri="{FF2B5EF4-FFF2-40B4-BE49-F238E27FC236}">
              <a16:creationId xmlns:a16="http://schemas.microsoft.com/office/drawing/2014/main" id="{3C913022-A68E-400E-9C59-9705D31C6490}"/>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762" name="CuadroTexto 64">
          <a:extLst>
            <a:ext uri="{FF2B5EF4-FFF2-40B4-BE49-F238E27FC236}">
              <a16:creationId xmlns:a16="http://schemas.microsoft.com/office/drawing/2014/main" id="{CF730D0F-E8D6-47E7-9901-5545598BC0AC}"/>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763" name="CuadroTexto 71">
          <a:extLst>
            <a:ext uri="{FF2B5EF4-FFF2-40B4-BE49-F238E27FC236}">
              <a16:creationId xmlns:a16="http://schemas.microsoft.com/office/drawing/2014/main" id="{E205B68A-9198-46E4-B878-3ECA635487BC}"/>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764" name="CuadroTexto 78">
          <a:extLst>
            <a:ext uri="{FF2B5EF4-FFF2-40B4-BE49-F238E27FC236}">
              <a16:creationId xmlns:a16="http://schemas.microsoft.com/office/drawing/2014/main" id="{BD3E8A88-0290-4D00-975F-1577AEA66672}"/>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65" name="CuadroTexto 176">
          <a:extLst>
            <a:ext uri="{FF2B5EF4-FFF2-40B4-BE49-F238E27FC236}">
              <a16:creationId xmlns:a16="http://schemas.microsoft.com/office/drawing/2014/main" id="{3162BA6C-C5A7-402A-AF50-2DB3BFA6A08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66" name="CuadroTexto 177">
          <a:extLst>
            <a:ext uri="{FF2B5EF4-FFF2-40B4-BE49-F238E27FC236}">
              <a16:creationId xmlns:a16="http://schemas.microsoft.com/office/drawing/2014/main" id="{5A38FA02-29D6-4325-B101-3DF081F733F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67" name="CuadroTexto 178">
          <a:extLst>
            <a:ext uri="{FF2B5EF4-FFF2-40B4-BE49-F238E27FC236}">
              <a16:creationId xmlns:a16="http://schemas.microsoft.com/office/drawing/2014/main" id="{8DEE1712-52D5-4C58-B247-C2E74B2A762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68" name="CuadroTexto 181">
          <a:extLst>
            <a:ext uri="{FF2B5EF4-FFF2-40B4-BE49-F238E27FC236}">
              <a16:creationId xmlns:a16="http://schemas.microsoft.com/office/drawing/2014/main" id="{F05AE021-8C0D-4F8F-ADA0-BEBE65499B3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69" name="CuadroTexto 182">
          <a:extLst>
            <a:ext uri="{FF2B5EF4-FFF2-40B4-BE49-F238E27FC236}">
              <a16:creationId xmlns:a16="http://schemas.microsoft.com/office/drawing/2014/main" id="{64CA80F8-4143-46EC-8736-1B4B4E79063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0" name="CuadroTexto 183">
          <a:extLst>
            <a:ext uri="{FF2B5EF4-FFF2-40B4-BE49-F238E27FC236}">
              <a16:creationId xmlns:a16="http://schemas.microsoft.com/office/drawing/2014/main" id="{C10DF243-9588-4A79-83C8-504183C6DCA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1" name="CuadroTexto 185">
          <a:extLst>
            <a:ext uri="{FF2B5EF4-FFF2-40B4-BE49-F238E27FC236}">
              <a16:creationId xmlns:a16="http://schemas.microsoft.com/office/drawing/2014/main" id="{E8E21F6E-8635-4847-BB94-48E0FA05122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2" name="CuadroTexto 186">
          <a:extLst>
            <a:ext uri="{FF2B5EF4-FFF2-40B4-BE49-F238E27FC236}">
              <a16:creationId xmlns:a16="http://schemas.microsoft.com/office/drawing/2014/main" id="{516E0641-F432-484F-95EC-913DB2BAD1C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3" name="CuadroTexto 187">
          <a:extLst>
            <a:ext uri="{FF2B5EF4-FFF2-40B4-BE49-F238E27FC236}">
              <a16:creationId xmlns:a16="http://schemas.microsoft.com/office/drawing/2014/main" id="{0FA07261-9C14-4FCC-88EA-4FD006DEEF7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4" name="CuadroTexto 188">
          <a:extLst>
            <a:ext uri="{FF2B5EF4-FFF2-40B4-BE49-F238E27FC236}">
              <a16:creationId xmlns:a16="http://schemas.microsoft.com/office/drawing/2014/main" id="{5C075319-B522-4667-9949-2D718DF585F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5" name="CuadroTexto 189">
          <a:extLst>
            <a:ext uri="{FF2B5EF4-FFF2-40B4-BE49-F238E27FC236}">
              <a16:creationId xmlns:a16="http://schemas.microsoft.com/office/drawing/2014/main" id="{AAD0EB66-FEB6-4984-A252-F1B3766FE37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6" name="CuadroTexto 190">
          <a:extLst>
            <a:ext uri="{FF2B5EF4-FFF2-40B4-BE49-F238E27FC236}">
              <a16:creationId xmlns:a16="http://schemas.microsoft.com/office/drawing/2014/main" id="{AA7F18C5-6FAA-4C5F-A3E9-D6B2214AD28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7" name="CuadroTexto 192">
          <a:extLst>
            <a:ext uri="{FF2B5EF4-FFF2-40B4-BE49-F238E27FC236}">
              <a16:creationId xmlns:a16="http://schemas.microsoft.com/office/drawing/2014/main" id="{101712D1-AB15-479C-AC4E-D0B04D78481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8" name="CuadroTexto 193">
          <a:extLst>
            <a:ext uri="{FF2B5EF4-FFF2-40B4-BE49-F238E27FC236}">
              <a16:creationId xmlns:a16="http://schemas.microsoft.com/office/drawing/2014/main" id="{6D435E8A-D9C2-4591-9DC3-57ADE18D3D9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79" name="CuadroTexto 194">
          <a:extLst>
            <a:ext uri="{FF2B5EF4-FFF2-40B4-BE49-F238E27FC236}">
              <a16:creationId xmlns:a16="http://schemas.microsoft.com/office/drawing/2014/main" id="{A59CD822-E07F-483E-8762-5B9638ADD3E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0" name="CuadroTexto 196">
          <a:extLst>
            <a:ext uri="{FF2B5EF4-FFF2-40B4-BE49-F238E27FC236}">
              <a16:creationId xmlns:a16="http://schemas.microsoft.com/office/drawing/2014/main" id="{52757E1A-83B4-4FFF-9D85-876C52FB2D6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1" name="CuadroTexto 197">
          <a:extLst>
            <a:ext uri="{FF2B5EF4-FFF2-40B4-BE49-F238E27FC236}">
              <a16:creationId xmlns:a16="http://schemas.microsoft.com/office/drawing/2014/main" id="{03C59905-F590-48A4-A27C-D1EF1A25244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2" name="CuadroTexto 198">
          <a:extLst>
            <a:ext uri="{FF2B5EF4-FFF2-40B4-BE49-F238E27FC236}">
              <a16:creationId xmlns:a16="http://schemas.microsoft.com/office/drawing/2014/main" id="{9A3BD6C5-783D-4D36-9E38-263A4ACF0EC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3" name="CuadroTexto 199">
          <a:extLst>
            <a:ext uri="{FF2B5EF4-FFF2-40B4-BE49-F238E27FC236}">
              <a16:creationId xmlns:a16="http://schemas.microsoft.com/office/drawing/2014/main" id="{E98410D9-7F04-442C-9DDA-2EC88A20570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4" name="CuadroTexto 200">
          <a:extLst>
            <a:ext uri="{FF2B5EF4-FFF2-40B4-BE49-F238E27FC236}">
              <a16:creationId xmlns:a16="http://schemas.microsoft.com/office/drawing/2014/main" id="{AC8A9C13-129C-4AF5-B9DB-75B55C1F776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5" name="CuadroTexto 201">
          <a:extLst>
            <a:ext uri="{FF2B5EF4-FFF2-40B4-BE49-F238E27FC236}">
              <a16:creationId xmlns:a16="http://schemas.microsoft.com/office/drawing/2014/main" id="{F63331FF-7A09-4838-B453-11D060E648E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6" name="CuadroTexto 203">
          <a:extLst>
            <a:ext uri="{FF2B5EF4-FFF2-40B4-BE49-F238E27FC236}">
              <a16:creationId xmlns:a16="http://schemas.microsoft.com/office/drawing/2014/main" id="{A1C0306E-1CD8-4233-ABDC-37C0F5E2361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7" name="CuadroTexto 204">
          <a:extLst>
            <a:ext uri="{FF2B5EF4-FFF2-40B4-BE49-F238E27FC236}">
              <a16:creationId xmlns:a16="http://schemas.microsoft.com/office/drawing/2014/main" id="{374CCEA3-B55C-4768-83E2-DF2BC9D4E25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8" name="CuadroTexto 205">
          <a:extLst>
            <a:ext uri="{FF2B5EF4-FFF2-40B4-BE49-F238E27FC236}">
              <a16:creationId xmlns:a16="http://schemas.microsoft.com/office/drawing/2014/main" id="{149A5E29-28D0-4818-A91F-2122501C0BC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89" name="CuadroTexto 206">
          <a:extLst>
            <a:ext uri="{FF2B5EF4-FFF2-40B4-BE49-F238E27FC236}">
              <a16:creationId xmlns:a16="http://schemas.microsoft.com/office/drawing/2014/main" id="{41079797-3691-4B95-9E59-0DC122810AF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90" name="CuadroTexto 207">
          <a:extLst>
            <a:ext uri="{FF2B5EF4-FFF2-40B4-BE49-F238E27FC236}">
              <a16:creationId xmlns:a16="http://schemas.microsoft.com/office/drawing/2014/main" id="{5DB69781-8C37-4120-BAAF-590EF7B59DA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91" name="CuadroTexto 208">
          <a:extLst>
            <a:ext uri="{FF2B5EF4-FFF2-40B4-BE49-F238E27FC236}">
              <a16:creationId xmlns:a16="http://schemas.microsoft.com/office/drawing/2014/main" id="{71CAC667-89AA-457C-964D-6F3C84A0F3C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92" name="CuadroTexto 210">
          <a:extLst>
            <a:ext uri="{FF2B5EF4-FFF2-40B4-BE49-F238E27FC236}">
              <a16:creationId xmlns:a16="http://schemas.microsoft.com/office/drawing/2014/main" id="{52F5278E-CC75-4953-BA1B-5FC277FB68D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93" name="CuadroTexto 211">
          <a:extLst>
            <a:ext uri="{FF2B5EF4-FFF2-40B4-BE49-F238E27FC236}">
              <a16:creationId xmlns:a16="http://schemas.microsoft.com/office/drawing/2014/main" id="{786E6C5D-9B23-4491-B2C4-2DB6DAB6045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794" name="CuadroTexto 212">
          <a:extLst>
            <a:ext uri="{FF2B5EF4-FFF2-40B4-BE49-F238E27FC236}">
              <a16:creationId xmlns:a16="http://schemas.microsoft.com/office/drawing/2014/main" id="{41C6660E-96BC-4805-B196-648195F414A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95" name="CuadroTexto 213">
          <a:extLst>
            <a:ext uri="{FF2B5EF4-FFF2-40B4-BE49-F238E27FC236}">
              <a16:creationId xmlns:a16="http://schemas.microsoft.com/office/drawing/2014/main" id="{C694C73F-FFB9-4101-928A-323570A74D97}"/>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96" name="CuadroTexto 214">
          <a:extLst>
            <a:ext uri="{FF2B5EF4-FFF2-40B4-BE49-F238E27FC236}">
              <a16:creationId xmlns:a16="http://schemas.microsoft.com/office/drawing/2014/main" id="{DADDF48D-3E60-4E63-8D09-73257F42843C}"/>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797" name="CuadroTexto 215">
          <a:extLst>
            <a:ext uri="{FF2B5EF4-FFF2-40B4-BE49-F238E27FC236}">
              <a16:creationId xmlns:a16="http://schemas.microsoft.com/office/drawing/2014/main" id="{2D883EC7-D748-4F7A-A063-16970E6676B8}"/>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798" name="CuadroTexto 44">
          <a:extLst>
            <a:ext uri="{FF2B5EF4-FFF2-40B4-BE49-F238E27FC236}">
              <a16:creationId xmlns:a16="http://schemas.microsoft.com/office/drawing/2014/main" id="{1C12D885-4569-415B-BBD1-7177CBD3C15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799" name="CuadroTexto 53">
          <a:extLst>
            <a:ext uri="{FF2B5EF4-FFF2-40B4-BE49-F238E27FC236}">
              <a16:creationId xmlns:a16="http://schemas.microsoft.com/office/drawing/2014/main" id="{9B52EAA2-005B-4637-BF63-163DB9EB320D}"/>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800" name="CuadroTexto 60">
          <a:extLst>
            <a:ext uri="{FF2B5EF4-FFF2-40B4-BE49-F238E27FC236}">
              <a16:creationId xmlns:a16="http://schemas.microsoft.com/office/drawing/2014/main" id="{78E38F0C-6FDB-4C4D-BDAC-FD01274AAFBD}"/>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01" name="CuadroTexto 64">
          <a:extLst>
            <a:ext uri="{FF2B5EF4-FFF2-40B4-BE49-F238E27FC236}">
              <a16:creationId xmlns:a16="http://schemas.microsoft.com/office/drawing/2014/main" id="{803D279F-5EE0-4DDB-979F-06D829168544}"/>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02" name="CuadroTexto 71">
          <a:extLst>
            <a:ext uri="{FF2B5EF4-FFF2-40B4-BE49-F238E27FC236}">
              <a16:creationId xmlns:a16="http://schemas.microsoft.com/office/drawing/2014/main" id="{45A547C0-E786-4484-BB39-AC998D05B2F8}"/>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03" name="CuadroTexto 78">
          <a:extLst>
            <a:ext uri="{FF2B5EF4-FFF2-40B4-BE49-F238E27FC236}">
              <a16:creationId xmlns:a16="http://schemas.microsoft.com/office/drawing/2014/main" id="{EAAF7CCE-35D7-41CA-B9E0-A51A8C52E29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04" name="CuadroTexto 176">
          <a:extLst>
            <a:ext uri="{FF2B5EF4-FFF2-40B4-BE49-F238E27FC236}">
              <a16:creationId xmlns:a16="http://schemas.microsoft.com/office/drawing/2014/main" id="{249AE640-5259-4BD4-8536-F588C68DF10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05" name="CuadroTexto 177">
          <a:extLst>
            <a:ext uri="{FF2B5EF4-FFF2-40B4-BE49-F238E27FC236}">
              <a16:creationId xmlns:a16="http://schemas.microsoft.com/office/drawing/2014/main" id="{34C3B8D0-FB73-4B20-9343-71870160E61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06" name="CuadroTexto 178">
          <a:extLst>
            <a:ext uri="{FF2B5EF4-FFF2-40B4-BE49-F238E27FC236}">
              <a16:creationId xmlns:a16="http://schemas.microsoft.com/office/drawing/2014/main" id="{08BA7E8B-312C-43B8-9B81-1E1658C2E6F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07" name="CuadroTexto 181">
          <a:extLst>
            <a:ext uri="{FF2B5EF4-FFF2-40B4-BE49-F238E27FC236}">
              <a16:creationId xmlns:a16="http://schemas.microsoft.com/office/drawing/2014/main" id="{0E834840-299B-460E-8A45-346ACF13F80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08" name="CuadroTexto 182">
          <a:extLst>
            <a:ext uri="{FF2B5EF4-FFF2-40B4-BE49-F238E27FC236}">
              <a16:creationId xmlns:a16="http://schemas.microsoft.com/office/drawing/2014/main" id="{C8E68DA3-F592-4F23-A4DC-F694590ADC0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09" name="CuadroTexto 183">
          <a:extLst>
            <a:ext uri="{FF2B5EF4-FFF2-40B4-BE49-F238E27FC236}">
              <a16:creationId xmlns:a16="http://schemas.microsoft.com/office/drawing/2014/main" id="{24268818-6640-4552-8F54-F2D01AE093D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0" name="CuadroTexto 185">
          <a:extLst>
            <a:ext uri="{FF2B5EF4-FFF2-40B4-BE49-F238E27FC236}">
              <a16:creationId xmlns:a16="http://schemas.microsoft.com/office/drawing/2014/main" id="{72273021-C3D2-4535-A1EE-3D33D6E2185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1" name="CuadroTexto 186">
          <a:extLst>
            <a:ext uri="{FF2B5EF4-FFF2-40B4-BE49-F238E27FC236}">
              <a16:creationId xmlns:a16="http://schemas.microsoft.com/office/drawing/2014/main" id="{1A87F85C-BFA4-4FE1-9E70-A187E7F3EB8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2" name="CuadroTexto 187">
          <a:extLst>
            <a:ext uri="{FF2B5EF4-FFF2-40B4-BE49-F238E27FC236}">
              <a16:creationId xmlns:a16="http://schemas.microsoft.com/office/drawing/2014/main" id="{62292AEF-E61E-40B6-B5B4-E024843CF00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3" name="CuadroTexto 188">
          <a:extLst>
            <a:ext uri="{FF2B5EF4-FFF2-40B4-BE49-F238E27FC236}">
              <a16:creationId xmlns:a16="http://schemas.microsoft.com/office/drawing/2014/main" id="{E85C8980-B90E-4756-86B0-2F702523DBC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4" name="CuadroTexto 189">
          <a:extLst>
            <a:ext uri="{FF2B5EF4-FFF2-40B4-BE49-F238E27FC236}">
              <a16:creationId xmlns:a16="http://schemas.microsoft.com/office/drawing/2014/main" id="{392FDF9E-7353-4622-91E1-8DF18475986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5" name="CuadroTexto 190">
          <a:extLst>
            <a:ext uri="{FF2B5EF4-FFF2-40B4-BE49-F238E27FC236}">
              <a16:creationId xmlns:a16="http://schemas.microsoft.com/office/drawing/2014/main" id="{672BCAB7-9392-4320-A167-7A1A3087DFD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6" name="CuadroTexto 192">
          <a:extLst>
            <a:ext uri="{FF2B5EF4-FFF2-40B4-BE49-F238E27FC236}">
              <a16:creationId xmlns:a16="http://schemas.microsoft.com/office/drawing/2014/main" id="{1AB9C6D8-4280-4DA1-B64D-E67449B0A41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7" name="CuadroTexto 193">
          <a:extLst>
            <a:ext uri="{FF2B5EF4-FFF2-40B4-BE49-F238E27FC236}">
              <a16:creationId xmlns:a16="http://schemas.microsoft.com/office/drawing/2014/main" id="{9C970816-5A40-4EEA-8BD3-BD0939943D9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8" name="CuadroTexto 194">
          <a:extLst>
            <a:ext uri="{FF2B5EF4-FFF2-40B4-BE49-F238E27FC236}">
              <a16:creationId xmlns:a16="http://schemas.microsoft.com/office/drawing/2014/main" id="{DB1D67A9-498C-4647-97CF-1DEBF13F515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19" name="CuadroTexto 196">
          <a:extLst>
            <a:ext uri="{FF2B5EF4-FFF2-40B4-BE49-F238E27FC236}">
              <a16:creationId xmlns:a16="http://schemas.microsoft.com/office/drawing/2014/main" id="{9B0AC7E7-1F1D-4522-9823-52C176A6A19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0" name="CuadroTexto 197">
          <a:extLst>
            <a:ext uri="{FF2B5EF4-FFF2-40B4-BE49-F238E27FC236}">
              <a16:creationId xmlns:a16="http://schemas.microsoft.com/office/drawing/2014/main" id="{E9F7DFE6-50A3-4D7D-BBAC-F284AB062B4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1" name="CuadroTexto 198">
          <a:extLst>
            <a:ext uri="{FF2B5EF4-FFF2-40B4-BE49-F238E27FC236}">
              <a16:creationId xmlns:a16="http://schemas.microsoft.com/office/drawing/2014/main" id="{2E5DB9FC-57CE-4729-BE34-32A44085E77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2" name="CuadroTexto 199">
          <a:extLst>
            <a:ext uri="{FF2B5EF4-FFF2-40B4-BE49-F238E27FC236}">
              <a16:creationId xmlns:a16="http://schemas.microsoft.com/office/drawing/2014/main" id="{4C09E737-C3BE-43DE-833C-2CBC43315D4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3" name="CuadroTexto 200">
          <a:extLst>
            <a:ext uri="{FF2B5EF4-FFF2-40B4-BE49-F238E27FC236}">
              <a16:creationId xmlns:a16="http://schemas.microsoft.com/office/drawing/2014/main" id="{3CC29C42-6157-4B94-8F89-2A6D33DDC57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4" name="CuadroTexto 201">
          <a:extLst>
            <a:ext uri="{FF2B5EF4-FFF2-40B4-BE49-F238E27FC236}">
              <a16:creationId xmlns:a16="http://schemas.microsoft.com/office/drawing/2014/main" id="{59F2DBB8-A2EA-43AE-A722-B74E0F814C0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5" name="CuadroTexto 203">
          <a:extLst>
            <a:ext uri="{FF2B5EF4-FFF2-40B4-BE49-F238E27FC236}">
              <a16:creationId xmlns:a16="http://schemas.microsoft.com/office/drawing/2014/main" id="{20905D4B-4385-444E-BF78-B886F7529D5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6" name="CuadroTexto 204">
          <a:extLst>
            <a:ext uri="{FF2B5EF4-FFF2-40B4-BE49-F238E27FC236}">
              <a16:creationId xmlns:a16="http://schemas.microsoft.com/office/drawing/2014/main" id="{8AF19A8C-C807-497C-89F8-E6C31B9240F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7" name="CuadroTexto 205">
          <a:extLst>
            <a:ext uri="{FF2B5EF4-FFF2-40B4-BE49-F238E27FC236}">
              <a16:creationId xmlns:a16="http://schemas.microsoft.com/office/drawing/2014/main" id="{23EB2226-B3C3-4C81-A47F-35D7FA1DB9A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8" name="CuadroTexto 206">
          <a:extLst>
            <a:ext uri="{FF2B5EF4-FFF2-40B4-BE49-F238E27FC236}">
              <a16:creationId xmlns:a16="http://schemas.microsoft.com/office/drawing/2014/main" id="{34577D6A-6893-4484-9F19-B6D7E7DBEF1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29" name="CuadroTexto 207">
          <a:extLst>
            <a:ext uri="{FF2B5EF4-FFF2-40B4-BE49-F238E27FC236}">
              <a16:creationId xmlns:a16="http://schemas.microsoft.com/office/drawing/2014/main" id="{8C23C083-F115-49E7-BA94-71E0D9E99C9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30" name="CuadroTexto 208">
          <a:extLst>
            <a:ext uri="{FF2B5EF4-FFF2-40B4-BE49-F238E27FC236}">
              <a16:creationId xmlns:a16="http://schemas.microsoft.com/office/drawing/2014/main" id="{AFF329EB-85F1-4AC7-8758-139D075D6A4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31" name="CuadroTexto 210">
          <a:extLst>
            <a:ext uri="{FF2B5EF4-FFF2-40B4-BE49-F238E27FC236}">
              <a16:creationId xmlns:a16="http://schemas.microsoft.com/office/drawing/2014/main" id="{5FA82A82-9FB3-49F0-8ED0-6BBE5BBDA6C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32" name="CuadroTexto 211">
          <a:extLst>
            <a:ext uri="{FF2B5EF4-FFF2-40B4-BE49-F238E27FC236}">
              <a16:creationId xmlns:a16="http://schemas.microsoft.com/office/drawing/2014/main" id="{664E403D-645E-4D57-AF0D-15D6C19E145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33" name="CuadroTexto 212">
          <a:extLst>
            <a:ext uri="{FF2B5EF4-FFF2-40B4-BE49-F238E27FC236}">
              <a16:creationId xmlns:a16="http://schemas.microsoft.com/office/drawing/2014/main" id="{BBAA92C7-AAF2-4899-9FA8-07062224DC9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834" name="CuadroTexto 213">
          <a:extLst>
            <a:ext uri="{FF2B5EF4-FFF2-40B4-BE49-F238E27FC236}">
              <a16:creationId xmlns:a16="http://schemas.microsoft.com/office/drawing/2014/main" id="{08F83A25-3E9B-4469-9053-4F538FC13B8C}"/>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835" name="CuadroTexto 214">
          <a:extLst>
            <a:ext uri="{FF2B5EF4-FFF2-40B4-BE49-F238E27FC236}">
              <a16:creationId xmlns:a16="http://schemas.microsoft.com/office/drawing/2014/main" id="{3200E5FF-DD10-4131-A739-5159E31021A8}"/>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836" name="CuadroTexto 215">
          <a:extLst>
            <a:ext uri="{FF2B5EF4-FFF2-40B4-BE49-F238E27FC236}">
              <a16:creationId xmlns:a16="http://schemas.microsoft.com/office/drawing/2014/main" id="{1B72B137-DA55-42AB-902B-6A299A401CCC}"/>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837" name="CuadroTexto 44">
          <a:extLst>
            <a:ext uri="{FF2B5EF4-FFF2-40B4-BE49-F238E27FC236}">
              <a16:creationId xmlns:a16="http://schemas.microsoft.com/office/drawing/2014/main" id="{0617595F-9586-4437-B107-15D8652D8AA2}"/>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838" name="CuadroTexto 53">
          <a:extLst>
            <a:ext uri="{FF2B5EF4-FFF2-40B4-BE49-F238E27FC236}">
              <a16:creationId xmlns:a16="http://schemas.microsoft.com/office/drawing/2014/main" id="{BBDA670F-4B79-4287-8D05-3C8B45ED779B}"/>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839" name="CuadroTexto 60">
          <a:extLst>
            <a:ext uri="{FF2B5EF4-FFF2-40B4-BE49-F238E27FC236}">
              <a16:creationId xmlns:a16="http://schemas.microsoft.com/office/drawing/2014/main" id="{C9B7F5BA-D3E0-4AD2-AF1D-8C0BB61069ED}"/>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40" name="CuadroTexto 64">
          <a:extLst>
            <a:ext uri="{FF2B5EF4-FFF2-40B4-BE49-F238E27FC236}">
              <a16:creationId xmlns:a16="http://schemas.microsoft.com/office/drawing/2014/main" id="{21BFCA62-932A-4AF3-8104-85DDB0402BDE}"/>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41" name="CuadroTexto 71">
          <a:extLst>
            <a:ext uri="{FF2B5EF4-FFF2-40B4-BE49-F238E27FC236}">
              <a16:creationId xmlns:a16="http://schemas.microsoft.com/office/drawing/2014/main" id="{8649778A-81F3-40E0-81C2-F56FEC09217E}"/>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42" name="CuadroTexto 78">
          <a:extLst>
            <a:ext uri="{FF2B5EF4-FFF2-40B4-BE49-F238E27FC236}">
              <a16:creationId xmlns:a16="http://schemas.microsoft.com/office/drawing/2014/main" id="{A5281153-F5F0-43BC-B7F1-6DD7BC60B22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43" name="CuadroTexto 176">
          <a:extLst>
            <a:ext uri="{FF2B5EF4-FFF2-40B4-BE49-F238E27FC236}">
              <a16:creationId xmlns:a16="http://schemas.microsoft.com/office/drawing/2014/main" id="{9293FB8B-61EE-49CA-863B-ECA624C674E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44" name="CuadroTexto 177">
          <a:extLst>
            <a:ext uri="{FF2B5EF4-FFF2-40B4-BE49-F238E27FC236}">
              <a16:creationId xmlns:a16="http://schemas.microsoft.com/office/drawing/2014/main" id="{E0098694-AA8A-47F8-A161-8B92F6B84FF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45" name="CuadroTexto 178">
          <a:extLst>
            <a:ext uri="{FF2B5EF4-FFF2-40B4-BE49-F238E27FC236}">
              <a16:creationId xmlns:a16="http://schemas.microsoft.com/office/drawing/2014/main" id="{FC62487B-18FF-4468-851A-5A983021B9A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46" name="CuadroTexto 181">
          <a:extLst>
            <a:ext uri="{FF2B5EF4-FFF2-40B4-BE49-F238E27FC236}">
              <a16:creationId xmlns:a16="http://schemas.microsoft.com/office/drawing/2014/main" id="{7598AE67-D347-42FC-9146-E18B9C370F4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47" name="CuadroTexto 182">
          <a:extLst>
            <a:ext uri="{FF2B5EF4-FFF2-40B4-BE49-F238E27FC236}">
              <a16:creationId xmlns:a16="http://schemas.microsoft.com/office/drawing/2014/main" id="{CA3B4B29-FE7E-4333-A848-8841B3EF604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48" name="CuadroTexto 183">
          <a:extLst>
            <a:ext uri="{FF2B5EF4-FFF2-40B4-BE49-F238E27FC236}">
              <a16:creationId xmlns:a16="http://schemas.microsoft.com/office/drawing/2014/main" id="{92CB73B7-7DD2-4043-B7CB-40A6DCC30CE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49" name="CuadroTexto 185">
          <a:extLst>
            <a:ext uri="{FF2B5EF4-FFF2-40B4-BE49-F238E27FC236}">
              <a16:creationId xmlns:a16="http://schemas.microsoft.com/office/drawing/2014/main" id="{E9490B36-3A39-4E02-A694-77D05968A83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0" name="CuadroTexto 186">
          <a:extLst>
            <a:ext uri="{FF2B5EF4-FFF2-40B4-BE49-F238E27FC236}">
              <a16:creationId xmlns:a16="http://schemas.microsoft.com/office/drawing/2014/main" id="{474E2944-FAF3-4DEF-8374-7786C172074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1" name="CuadroTexto 187">
          <a:extLst>
            <a:ext uri="{FF2B5EF4-FFF2-40B4-BE49-F238E27FC236}">
              <a16:creationId xmlns:a16="http://schemas.microsoft.com/office/drawing/2014/main" id="{3F198EC4-CD43-41C1-8D31-51B1EAEA341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2" name="CuadroTexto 188">
          <a:extLst>
            <a:ext uri="{FF2B5EF4-FFF2-40B4-BE49-F238E27FC236}">
              <a16:creationId xmlns:a16="http://schemas.microsoft.com/office/drawing/2014/main" id="{BEAB1200-53D2-4F9F-BB3D-385CA5D4582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3" name="CuadroTexto 189">
          <a:extLst>
            <a:ext uri="{FF2B5EF4-FFF2-40B4-BE49-F238E27FC236}">
              <a16:creationId xmlns:a16="http://schemas.microsoft.com/office/drawing/2014/main" id="{6681F8DA-DD4C-43DB-B9FB-75E4AAFA17B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4" name="CuadroTexto 190">
          <a:extLst>
            <a:ext uri="{FF2B5EF4-FFF2-40B4-BE49-F238E27FC236}">
              <a16:creationId xmlns:a16="http://schemas.microsoft.com/office/drawing/2014/main" id="{EE50F18F-581C-457A-BDDD-331FD81BD80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5" name="CuadroTexto 192">
          <a:extLst>
            <a:ext uri="{FF2B5EF4-FFF2-40B4-BE49-F238E27FC236}">
              <a16:creationId xmlns:a16="http://schemas.microsoft.com/office/drawing/2014/main" id="{3225A6A7-5E5E-4673-8C41-01F66C2524F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6" name="CuadroTexto 193">
          <a:extLst>
            <a:ext uri="{FF2B5EF4-FFF2-40B4-BE49-F238E27FC236}">
              <a16:creationId xmlns:a16="http://schemas.microsoft.com/office/drawing/2014/main" id="{04850DC7-5F22-4A5B-A925-C9D195BED8B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7" name="CuadroTexto 194">
          <a:extLst>
            <a:ext uri="{FF2B5EF4-FFF2-40B4-BE49-F238E27FC236}">
              <a16:creationId xmlns:a16="http://schemas.microsoft.com/office/drawing/2014/main" id="{58103969-BC16-4E32-A0E4-E5D41F2AB46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8" name="CuadroTexto 196">
          <a:extLst>
            <a:ext uri="{FF2B5EF4-FFF2-40B4-BE49-F238E27FC236}">
              <a16:creationId xmlns:a16="http://schemas.microsoft.com/office/drawing/2014/main" id="{22DE3AA7-0932-4596-B222-2B173AD78C9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59" name="CuadroTexto 197">
          <a:extLst>
            <a:ext uri="{FF2B5EF4-FFF2-40B4-BE49-F238E27FC236}">
              <a16:creationId xmlns:a16="http://schemas.microsoft.com/office/drawing/2014/main" id="{239F9DFE-8746-469F-AC50-BDB378C2B49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0" name="CuadroTexto 198">
          <a:extLst>
            <a:ext uri="{FF2B5EF4-FFF2-40B4-BE49-F238E27FC236}">
              <a16:creationId xmlns:a16="http://schemas.microsoft.com/office/drawing/2014/main" id="{D19EF66C-056B-4DA8-87B9-D18E694AAD4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1" name="CuadroTexto 199">
          <a:extLst>
            <a:ext uri="{FF2B5EF4-FFF2-40B4-BE49-F238E27FC236}">
              <a16:creationId xmlns:a16="http://schemas.microsoft.com/office/drawing/2014/main" id="{B0F1DF09-1A0F-4EA2-B0ED-432A8B7D91E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2" name="CuadroTexto 200">
          <a:extLst>
            <a:ext uri="{FF2B5EF4-FFF2-40B4-BE49-F238E27FC236}">
              <a16:creationId xmlns:a16="http://schemas.microsoft.com/office/drawing/2014/main" id="{2B4B782D-2947-45E1-BBEC-BFD4D4A6643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3" name="CuadroTexto 201">
          <a:extLst>
            <a:ext uri="{FF2B5EF4-FFF2-40B4-BE49-F238E27FC236}">
              <a16:creationId xmlns:a16="http://schemas.microsoft.com/office/drawing/2014/main" id="{C49E8751-E0CA-4A33-A611-58C6AE2D7AB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4" name="CuadroTexto 203">
          <a:extLst>
            <a:ext uri="{FF2B5EF4-FFF2-40B4-BE49-F238E27FC236}">
              <a16:creationId xmlns:a16="http://schemas.microsoft.com/office/drawing/2014/main" id="{A7126A9A-0699-412C-8F0B-5E3DCCEFF0C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5" name="CuadroTexto 204">
          <a:extLst>
            <a:ext uri="{FF2B5EF4-FFF2-40B4-BE49-F238E27FC236}">
              <a16:creationId xmlns:a16="http://schemas.microsoft.com/office/drawing/2014/main" id="{06085322-3D0B-4124-BB73-DCD7C5C66FD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6" name="CuadroTexto 205">
          <a:extLst>
            <a:ext uri="{FF2B5EF4-FFF2-40B4-BE49-F238E27FC236}">
              <a16:creationId xmlns:a16="http://schemas.microsoft.com/office/drawing/2014/main" id="{CE659D1B-8F58-4DC8-B0FF-51F1FF4DF3F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7" name="CuadroTexto 206">
          <a:extLst>
            <a:ext uri="{FF2B5EF4-FFF2-40B4-BE49-F238E27FC236}">
              <a16:creationId xmlns:a16="http://schemas.microsoft.com/office/drawing/2014/main" id="{67F47D79-8585-4B98-BF57-1797F6945FF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8" name="CuadroTexto 207">
          <a:extLst>
            <a:ext uri="{FF2B5EF4-FFF2-40B4-BE49-F238E27FC236}">
              <a16:creationId xmlns:a16="http://schemas.microsoft.com/office/drawing/2014/main" id="{A70A2D9F-4CF7-46CE-8F8C-FCA93C6CF00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69" name="CuadroTexto 208">
          <a:extLst>
            <a:ext uri="{FF2B5EF4-FFF2-40B4-BE49-F238E27FC236}">
              <a16:creationId xmlns:a16="http://schemas.microsoft.com/office/drawing/2014/main" id="{64D89A48-B57E-459A-AC93-EDB7DE4E2A0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70" name="CuadroTexto 210">
          <a:extLst>
            <a:ext uri="{FF2B5EF4-FFF2-40B4-BE49-F238E27FC236}">
              <a16:creationId xmlns:a16="http://schemas.microsoft.com/office/drawing/2014/main" id="{84AAC789-7B3C-4691-B75D-8C34D7E1BC8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71" name="CuadroTexto 211">
          <a:extLst>
            <a:ext uri="{FF2B5EF4-FFF2-40B4-BE49-F238E27FC236}">
              <a16:creationId xmlns:a16="http://schemas.microsoft.com/office/drawing/2014/main" id="{C1556B71-46F7-4D70-80B3-3F0D1761705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72" name="CuadroTexto 212">
          <a:extLst>
            <a:ext uri="{FF2B5EF4-FFF2-40B4-BE49-F238E27FC236}">
              <a16:creationId xmlns:a16="http://schemas.microsoft.com/office/drawing/2014/main" id="{EFCB6D45-0C23-470E-8D44-9013D8854C6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873" name="CuadroTexto 213">
          <a:extLst>
            <a:ext uri="{FF2B5EF4-FFF2-40B4-BE49-F238E27FC236}">
              <a16:creationId xmlns:a16="http://schemas.microsoft.com/office/drawing/2014/main" id="{C624E5B4-A4C8-4BCC-BBD2-982D98639272}"/>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874" name="CuadroTexto 214">
          <a:extLst>
            <a:ext uri="{FF2B5EF4-FFF2-40B4-BE49-F238E27FC236}">
              <a16:creationId xmlns:a16="http://schemas.microsoft.com/office/drawing/2014/main" id="{40864D98-FEE4-475E-85ED-F76ECF5A882E}"/>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875" name="CuadroTexto 215">
          <a:extLst>
            <a:ext uri="{FF2B5EF4-FFF2-40B4-BE49-F238E27FC236}">
              <a16:creationId xmlns:a16="http://schemas.microsoft.com/office/drawing/2014/main" id="{84B7CF4A-7F81-4D72-99A4-63554B805D7B}"/>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876" name="CuadroTexto 44">
          <a:extLst>
            <a:ext uri="{FF2B5EF4-FFF2-40B4-BE49-F238E27FC236}">
              <a16:creationId xmlns:a16="http://schemas.microsoft.com/office/drawing/2014/main" id="{36B757B5-9368-4403-B802-069D9E5C9EDB}"/>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877" name="CuadroTexto 53">
          <a:extLst>
            <a:ext uri="{FF2B5EF4-FFF2-40B4-BE49-F238E27FC236}">
              <a16:creationId xmlns:a16="http://schemas.microsoft.com/office/drawing/2014/main" id="{7E758ED5-EA55-40FA-9A3A-009A432341B1}"/>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878" name="CuadroTexto 60">
          <a:extLst>
            <a:ext uri="{FF2B5EF4-FFF2-40B4-BE49-F238E27FC236}">
              <a16:creationId xmlns:a16="http://schemas.microsoft.com/office/drawing/2014/main" id="{25BBC7C3-0261-487B-880C-C2CDEBC95CBF}"/>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79" name="CuadroTexto 64">
          <a:extLst>
            <a:ext uri="{FF2B5EF4-FFF2-40B4-BE49-F238E27FC236}">
              <a16:creationId xmlns:a16="http://schemas.microsoft.com/office/drawing/2014/main" id="{076D5FB9-AFA2-4EEF-ACEB-1CF90B7ABFF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80" name="CuadroTexto 71">
          <a:extLst>
            <a:ext uri="{FF2B5EF4-FFF2-40B4-BE49-F238E27FC236}">
              <a16:creationId xmlns:a16="http://schemas.microsoft.com/office/drawing/2014/main" id="{5D7F11A9-11BB-47B4-B1DA-07E62BA63200}"/>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881" name="CuadroTexto 78">
          <a:extLst>
            <a:ext uri="{FF2B5EF4-FFF2-40B4-BE49-F238E27FC236}">
              <a16:creationId xmlns:a16="http://schemas.microsoft.com/office/drawing/2014/main" id="{00E91024-2E97-401F-84CF-2A2E5A5F3EB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82" name="CuadroTexto 176">
          <a:extLst>
            <a:ext uri="{FF2B5EF4-FFF2-40B4-BE49-F238E27FC236}">
              <a16:creationId xmlns:a16="http://schemas.microsoft.com/office/drawing/2014/main" id="{B8DC7EB5-21CF-44A5-AE11-2C0D926AFA1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83" name="CuadroTexto 177">
          <a:extLst>
            <a:ext uri="{FF2B5EF4-FFF2-40B4-BE49-F238E27FC236}">
              <a16:creationId xmlns:a16="http://schemas.microsoft.com/office/drawing/2014/main" id="{F92E1E3D-9E6B-42DA-AF1F-E9A83A00671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84" name="CuadroTexto 178">
          <a:extLst>
            <a:ext uri="{FF2B5EF4-FFF2-40B4-BE49-F238E27FC236}">
              <a16:creationId xmlns:a16="http://schemas.microsoft.com/office/drawing/2014/main" id="{EA1885E0-869E-497B-9FF1-E056903D892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85" name="CuadroTexto 181">
          <a:extLst>
            <a:ext uri="{FF2B5EF4-FFF2-40B4-BE49-F238E27FC236}">
              <a16:creationId xmlns:a16="http://schemas.microsoft.com/office/drawing/2014/main" id="{2302AC9D-335F-49DC-A023-6E006F223CC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86" name="CuadroTexto 182">
          <a:extLst>
            <a:ext uri="{FF2B5EF4-FFF2-40B4-BE49-F238E27FC236}">
              <a16:creationId xmlns:a16="http://schemas.microsoft.com/office/drawing/2014/main" id="{64CA33B3-E01C-4783-B6EC-BF86CEB15F2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87" name="CuadroTexto 183">
          <a:extLst>
            <a:ext uri="{FF2B5EF4-FFF2-40B4-BE49-F238E27FC236}">
              <a16:creationId xmlns:a16="http://schemas.microsoft.com/office/drawing/2014/main" id="{232B924B-D17C-43CD-86B4-1D62CA4B351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88" name="CuadroTexto 185">
          <a:extLst>
            <a:ext uri="{FF2B5EF4-FFF2-40B4-BE49-F238E27FC236}">
              <a16:creationId xmlns:a16="http://schemas.microsoft.com/office/drawing/2014/main" id="{42F8B2FA-6B78-4783-AD8D-2CC19C8DCD3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89" name="CuadroTexto 186">
          <a:extLst>
            <a:ext uri="{FF2B5EF4-FFF2-40B4-BE49-F238E27FC236}">
              <a16:creationId xmlns:a16="http://schemas.microsoft.com/office/drawing/2014/main" id="{6A15F2F4-984C-4E1D-BAE2-E71CAAEE2F9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0" name="CuadroTexto 187">
          <a:extLst>
            <a:ext uri="{FF2B5EF4-FFF2-40B4-BE49-F238E27FC236}">
              <a16:creationId xmlns:a16="http://schemas.microsoft.com/office/drawing/2014/main" id="{228448A4-50B6-4FCE-B5F7-367BF6C0362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1" name="CuadroTexto 188">
          <a:extLst>
            <a:ext uri="{FF2B5EF4-FFF2-40B4-BE49-F238E27FC236}">
              <a16:creationId xmlns:a16="http://schemas.microsoft.com/office/drawing/2014/main" id="{5A890846-EA72-4981-8BDA-10AF6581193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2" name="CuadroTexto 189">
          <a:extLst>
            <a:ext uri="{FF2B5EF4-FFF2-40B4-BE49-F238E27FC236}">
              <a16:creationId xmlns:a16="http://schemas.microsoft.com/office/drawing/2014/main" id="{8278D3EE-6DE6-4ABD-A91F-17324E2556B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3" name="CuadroTexto 190">
          <a:extLst>
            <a:ext uri="{FF2B5EF4-FFF2-40B4-BE49-F238E27FC236}">
              <a16:creationId xmlns:a16="http://schemas.microsoft.com/office/drawing/2014/main" id="{77D10C5C-8AB4-4942-9A98-1814606834F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4" name="CuadroTexto 192">
          <a:extLst>
            <a:ext uri="{FF2B5EF4-FFF2-40B4-BE49-F238E27FC236}">
              <a16:creationId xmlns:a16="http://schemas.microsoft.com/office/drawing/2014/main" id="{82464021-E25E-4EF1-B462-AD6C4EE2A5E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5" name="CuadroTexto 193">
          <a:extLst>
            <a:ext uri="{FF2B5EF4-FFF2-40B4-BE49-F238E27FC236}">
              <a16:creationId xmlns:a16="http://schemas.microsoft.com/office/drawing/2014/main" id="{2A593FC6-BB14-48DC-88A3-9205DC859DA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6" name="CuadroTexto 194">
          <a:extLst>
            <a:ext uri="{FF2B5EF4-FFF2-40B4-BE49-F238E27FC236}">
              <a16:creationId xmlns:a16="http://schemas.microsoft.com/office/drawing/2014/main" id="{E04B58C2-AD69-4959-B954-BFD81311346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7" name="CuadroTexto 196">
          <a:extLst>
            <a:ext uri="{FF2B5EF4-FFF2-40B4-BE49-F238E27FC236}">
              <a16:creationId xmlns:a16="http://schemas.microsoft.com/office/drawing/2014/main" id="{6AEA614F-CCFC-4F60-B080-ADB5F1D7FCF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8" name="CuadroTexto 197">
          <a:extLst>
            <a:ext uri="{FF2B5EF4-FFF2-40B4-BE49-F238E27FC236}">
              <a16:creationId xmlns:a16="http://schemas.microsoft.com/office/drawing/2014/main" id="{30102305-FB5F-4AC1-8F74-295F8B2953E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899" name="CuadroTexto 198">
          <a:extLst>
            <a:ext uri="{FF2B5EF4-FFF2-40B4-BE49-F238E27FC236}">
              <a16:creationId xmlns:a16="http://schemas.microsoft.com/office/drawing/2014/main" id="{AD69A39E-A485-4F9C-B1B0-789EC74386E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0" name="CuadroTexto 199">
          <a:extLst>
            <a:ext uri="{FF2B5EF4-FFF2-40B4-BE49-F238E27FC236}">
              <a16:creationId xmlns:a16="http://schemas.microsoft.com/office/drawing/2014/main" id="{6C0E2C17-B1E5-4357-A9AC-5F89469E77D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1" name="CuadroTexto 200">
          <a:extLst>
            <a:ext uri="{FF2B5EF4-FFF2-40B4-BE49-F238E27FC236}">
              <a16:creationId xmlns:a16="http://schemas.microsoft.com/office/drawing/2014/main" id="{C9ECF341-289F-4C78-A20B-43D7776D2FD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2" name="CuadroTexto 201">
          <a:extLst>
            <a:ext uri="{FF2B5EF4-FFF2-40B4-BE49-F238E27FC236}">
              <a16:creationId xmlns:a16="http://schemas.microsoft.com/office/drawing/2014/main" id="{858E879A-330D-4AA1-8BFB-D7645DCEBE9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3" name="CuadroTexto 203">
          <a:extLst>
            <a:ext uri="{FF2B5EF4-FFF2-40B4-BE49-F238E27FC236}">
              <a16:creationId xmlns:a16="http://schemas.microsoft.com/office/drawing/2014/main" id="{D953BF16-A1C9-4C3D-8BFE-A48BF7C8277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4" name="CuadroTexto 204">
          <a:extLst>
            <a:ext uri="{FF2B5EF4-FFF2-40B4-BE49-F238E27FC236}">
              <a16:creationId xmlns:a16="http://schemas.microsoft.com/office/drawing/2014/main" id="{6FB4D59A-C74E-4354-80F6-D793F86F6C6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5" name="CuadroTexto 205">
          <a:extLst>
            <a:ext uri="{FF2B5EF4-FFF2-40B4-BE49-F238E27FC236}">
              <a16:creationId xmlns:a16="http://schemas.microsoft.com/office/drawing/2014/main" id="{F6917C00-DA75-49FA-9D26-ED946E4FD4B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6" name="CuadroTexto 206">
          <a:extLst>
            <a:ext uri="{FF2B5EF4-FFF2-40B4-BE49-F238E27FC236}">
              <a16:creationId xmlns:a16="http://schemas.microsoft.com/office/drawing/2014/main" id="{3A4EA052-8770-4628-95EF-E1601299FCF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7" name="CuadroTexto 207">
          <a:extLst>
            <a:ext uri="{FF2B5EF4-FFF2-40B4-BE49-F238E27FC236}">
              <a16:creationId xmlns:a16="http://schemas.microsoft.com/office/drawing/2014/main" id="{3210313E-59B7-418E-9035-6F83970A5DB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8" name="CuadroTexto 208">
          <a:extLst>
            <a:ext uri="{FF2B5EF4-FFF2-40B4-BE49-F238E27FC236}">
              <a16:creationId xmlns:a16="http://schemas.microsoft.com/office/drawing/2014/main" id="{6B00F8C3-22F8-4829-9D18-ABA0A9BAF2C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09" name="CuadroTexto 210">
          <a:extLst>
            <a:ext uri="{FF2B5EF4-FFF2-40B4-BE49-F238E27FC236}">
              <a16:creationId xmlns:a16="http://schemas.microsoft.com/office/drawing/2014/main" id="{9D9A828D-5646-42CD-9583-567CE4CEF75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10" name="CuadroTexto 211">
          <a:extLst>
            <a:ext uri="{FF2B5EF4-FFF2-40B4-BE49-F238E27FC236}">
              <a16:creationId xmlns:a16="http://schemas.microsoft.com/office/drawing/2014/main" id="{5BF7773B-E95D-445E-A39F-12135E8C757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11" name="CuadroTexto 212">
          <a:extLst>
            <a:ext uri="{FF2B5EF4-FFF2-40B4-BE49-F238E27FC236}">
              <a16:creationId xmlns:a16="http://schemas.microsoft.com/office/drawing/2014/main" id="{2A96E670-1EC1-4226-992A-63488F4D9D5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12" name="CuadroTexto 213">
          <a:extLst>
            <a:ext uri="{FF2B5EF4-FFF2-40B4-BE49-F238E27FC236}">
              <a16:creationId xmlns:a16="http://schemas.microsoft.com/office/drawing/2014/main" id="{BEF94751-D3F2-4F48-9DC5-66678D70A215}"/>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13" name="CuadroTexto 214">
          <a:extLst>
            <a:ext uri="{FF2B5EF4-FFF2-40B4-BE49-F238E27FC236}">
              <a16:creationId xmlns:a16="http://schemas.microsoft.com/office/drawing/2014/main" id="{78FC5F36-14EA-4D2D-8261-71FFED955014}"/>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14" name="CuadroTexto 215">
          <a:extLst>
            <a:ext uri="{FF2B5EF4-FFF2-40B4-BE49-F238E27FC236}">
              <a16:creationId xmlns:a16="http://schemas.microsoft.com/office/drawing/2014/main" id="{343BA237-BE3A-4142-9F9A-78645392A5AB}"/>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15" name="CuadroTexto 44">
          <a:extLst>
            <a:ext uri="{FF2B5EF4-FFF2-40B4-BE49-F238E27FC236}">
              <a16:creationId xmlns:a16="http://schemas.microsoft.com/office/drawing/2014/main" id="{1E2FC02A-8FB2-42F2-8472-98CEC1DD4D27}"/>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16" name="CuadroTexto 53">
          <a:extLst>
            <a:ext uri="{FF2B5EF4-FFF2-40B4-BE49-F238E27FC236}">
              <a16:creationId xmlns:a16="http://schemas.microsoft.com/office/drawing/2014/main" id="{1AD4441E-61F2-4D6F-9874-D65286BE96B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17" name="CuadroTexto 60">
          <a:extLst>
            <a:ext uri="{FF2B5EF4-FFF2-40B4-BE49-F238E27FC236}">
              <a16:creationId xmlns:a16="http://schemas.microsoft.com/office/drawing/2014/main" id="{FA400005-FF2D-4C10-AD30-E824305D5124}"/>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18" name="CuadroTexto 64">
          <a:extLst>
            <a:ext uri="{FF2B5EF4-FFF2-40B4-BE49-F238E27FC236}">
              <a16:creationId xmlns:a16="http://schemas.microsoft.com/office/drawing/2014/main" id="{EB154EA9-95FB-4006-8155-1AFAB0A3309F}"/>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19" name="CuadroTexto 71">
          <a:extLst>
            <a:ext uri="{FF2B5EF4-FFF2-40B4-BE49-F238E27FC236}">
              <a16:creationId xmlns:a16="http://schemas.microsoft.com/office/drawing/2014/main" id="{F50F76F7-6240-43A3-B39C-FAAFAD521DD2}"/>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20" name="CuadroTexto 78">
          <a:extLst>
            <a:ext uri="{FF2B5EF4-FFF2-40B4-BE49-F238E27FC236}">
              <a16:creationId xmlns:a16="http://schemas.microsoft.com/office/drawing/2014/main" id="{2015FDC1-BCC9-45EA-92B3-4184D5021C1F}"/>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1" name="CuadroTexto 176">
          <a:extLst>
            <a:ext uri="{FF2B5EF4-FFF2-40B4-BE49-F238E27FC236}">
              <a16:creationId xmlns:a16="http://schemas.microsoft.com/office/drawing/2014/main" id="{E457E2F7-4813-4D4E-8C63-CF925E5A278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2" name="CuadroTexto 177">
          <a:extLst>
            <a:ext uri="{FF2B5EF4-FFF2-40B4-BE49-F238E27FC236}">
              <a16:creationId xmlns:a16="http://schemas.microsoft.com/office/drawing/2014/main" id="{7A5C6E45-02EA-42A9-BC39-BD930C86EE2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3" name="CuadroTexto 178">
          <a:extLst>
            <a:ext uri="{FF2B5EF4-FFF2-40B4-BE49-F238E27FC236}">
              <a16:creationId xmlns:a16="http://schemas.microsoft.com/office/drawing/2014/main" id="{59E7AEFC-9998-45F2-A87C-A265CC24A44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4" name="CuadroTexto 181">
          <a:extLst>
            <a:ext uri="{FF2B5EF4-FFF2-40B4-BE49-F238E27FC236}">
              <a16:creationId xmlns:a16="http://schemas.microsoft.com/office/drawing/2014/main" id="{580D6A67-730C-405D-8350-0D10BABC9A1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5" name="CuadroTexto 182">
          <a:extLst>
            <a:ext uri="{FF2B5EF4-FFF2-40B4-BE49-F238E27FC236}">
              <a16:creationId xmlns:a16="http://schemas.microsoft.com/office/drawing/2014/main" id="{B17C80F7-5D39-4D12-B353-F9226BC097F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6" name="CuadroTexto 183">
          <a:extLst>
            <a:ext uri="{FF2B5EF4-FFF2-40B4-BE49-F238E27FC236}">
              <a16:creationId xmlns:a16="http://schemas.microsoft.com/office/drawing/2014/main" id="{671AAF91-BED3-455C-8A94-0DE0265F3F9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7" name="CuadroTexto 185">
          <a:extLst>
            <a:ext uri="{FF2B5EF4-FFF2-40B4-BE49-F238E27FC236}">
              <a16:creationId xmlns:a16="http://schemas.microsoft.com/office/drawing/2014/main" id="{50586EB3-BFB3-4F9A-B4EA-E1FF9DF987E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8" name="CuadroTexto 186">
          <a:extLst>
            <a:ext uri="{FF2B5EF4-FFF2-40B4-BE49-F238E27FC236}">
              <a16:creationId xmlns:a16="http://schemas.microsoft.com/office/drawing/2014/main" id="{45F87AF8-33A2-462D-AD51-A8A18DE2212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29" name="CuadroTexto 187">
          <a:extLst>
            <a:ext uri="{FF2B5EF4-FFF2-40B4-BE49-F238E27FC236}">
              <a16:creationId xmlns:a16="http://schemas.microsoft.com/office/drawing/2014/main" id="{A46F5605-0B95-4E16-9B78-9CD93F39F13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0" name="CuadroTexto 188">
          <a:extLst>
            <a:ext uri="{FF2B5EF4-FFF2-40B4-BE49-F238E27FC236}">
              <a16:creationId xmlns:a16="http://schemas.microsoft.com/office/drawing/2014/main" id="{DA629A88-8B41-4B00-A014-390A1D7C3B1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1" name="CuadroTexto 189">
          <a:extLst>
            <a:ext uri="{FF2B5EF4-FFF2-40B4-BE49-F238E27FC236}">
              <a16:creationId xmlns:a16="http://schemas.microsoft.com/office/drawing/2014/main" id="{A1D81FC8-6BDA-40F4-A953-82525C4DFCB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2" name="CuadroTexto 190">
          <a:extLst>
            <a:ext uri="{FF2B5EF4-FFF2-40B4-BE49-F238E27FC236}">
              <a16:creationId xmlns:a16="http://schemas.microsoft.com/office/drawing/2014/main" id="{9A102044-FE0D-4428-B854-3E18C885CC1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3" name="CuadroTexto 192">
          <a:extLst>
            <a:ext uri="{FF2B5EF4-FFF2-40B4-BE49-F238E27FC236}">
              <a16:creationId xmlns:a16="http://schemas.microsoft.com/office/drawing/2014/main" id="{9D2F1110-4CCD-4E07-A31E-24B38F655AB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4" name="CuadroTexto 193">
          <a:extLst>
            <a:ext uri="{FF2B5EF4-FFF2-40B4-BE49-F238E27FC236}">
              <a16:creationId xmlns:a16="http://schemas.microsoft.com/office/drawing/2014/main" id="{3FC1CA7A-804F-411E-8698-FECFC67551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5" name="CuadroTexto 194">
          <a:extLst>
            <a:ext uri="{FF2B5EF4-FFF2-40B4-BE49-F238E27FC236}">
              <a16:creationId xmlns:a16="http://schemas.microsoft.com/office/drawing/2014/main" id="{F535B3CB-9780-4EDF-A2C6-AEAFB62EC73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6" name="CuadroTexto 196">
          <a:extLst>
            <a:ext uri="{FF2B5EF4-FFF2-40B4-BE49-F238E27FC236}">
              <a16:creationId xmlns:a16="http://schemas.microsoft.com/office/drawing/2014/main" id="{4FBEB2B2-ABD7-457E-8051-AFE9DEFE86B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7" name="CuadroTexto 197">
          <a:extLst>
            <a:ext uri="{FF2B5EF4-FFF2-40B4-BE49-F238E27FC236}">
              <a16:creationId xmlns:a16="http://schemas.microsoft.com/office/drawing/2014/main" id="{1C46D9E3-B2D2-4053-87D6-B2AF8B89980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8" name="CuadroTexto 198">
          <a:extLst>
            <a:ext uri="{FF2B5EF4-FFF2-40B4-BE49-F238E27FC236}">
              <a16:creationId xmlns:a16="http://schemas.microsoft.com/office/drawing/2014/main" id="{363BF897-0F79-4E5D-BAA8-EE050F83D9C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39" name="CuadroTexto 199">
          <a:extLst>
            <a:ext uri="{FF2B5EF4-FFF2-40B4-BE49-F238E27FC236}">
              <a16:creationId xmlns:a16="http://schemas.microsoft.com/office/drawing/2014/main" id="{66F17060-3FCF-4F4B-A9DB-14F5748493F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0" name="CuadroTexto 200">
          <a:extLst>
            <a:ext uri="{FF2B5EF4-FFF2-40B4-BE49-F238E27FC236}">
              <a16:creationId xmlns:a16="http://schemas.microsoft.com/office/drawing/2014/main" id="{443EC08E-7615-41B1-A009-75FB9346F6A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1" name="CuadroTexto 201">
          <a:extLst>
            <a:ext uri="{FF2B5EF4-FFF2-40B4-BE49-F238E27FC236}">
              <a16:creationId xmlns:a16="http://schemas.microsoft.com/office/drawing/2014/main" id="{EB8B24CD-FE9D-426B-BAE1-1CF0765917E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2" name="CuadroTexto 203">
          <a:extLst>
            <a:ext uri="{FF2B5EF4-FFF2-40B4-BE49-F238E27FC236}">
              <a16:creationId xmlns:a16="http://schemas.microsoft.com/office/drawing/2014/main" id="{763A742F-B29F-4FE8-94FD-63185B7B1D6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3" name="CuadroTexto 204">
          <a:extLst>
            <a:ext uri="{FF2B5EF4-FFF2-40B4-BE49-F238E27FC236}">
              <a16:creationId xmlns:a16="http://schemas.microsoft.com/office/drawing/2014/main" id="{90BB1D43-0FE2-47BC-B215-DD1B33420C2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4" name="CuadroTexto 205">
          <a:extLst>
            <a:ext uri="{FF2B5EF4-FFF2-40B4-BE49-F238E27FC236}">
              <a16:creationId xmlns:a16="http://schemas.microsoft.com/office/drawing/2014/main" id="{4599EE89-CBE5-4005-A528-A7F112D7AC2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5" name="CuadroTexto 206">
          <a:extLst>
            <a:ext uri="{FF2B5EF4-FFF2-40B4-BE49-F238E27FC236}">
              <a16:creationId xmlns:a16="http://schemas.microsoft.com/office/drawing/2014/main" id="{5BC78BB8-D9BD-4296-8695-F07A212671E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6" name="CuadroTexto 207">
          <a:extLst>
            <a:ext uri="{FF2B5EF4-FFF2-40B4-BE49-F238E27FC236}">
              <a16:creationId xmlns:a16="http://schemas.microsoft.com/office/drawing/2014/main" id="{5E3364E8-350D-4152-B009-0FF3A6202F3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7" name="CuadroTexto 208">
          <a:extLst>
            <a:ext uri="{FF2B5EF4-FFF2-40B4-BE49-F238E27FC236}">
              <a16:creationId xmlns:a16="http://schemas.microsoft.com/office/drawing/2014/main" id="{F0F5EC28-3EC6-476B-85DE-A7001C4BA2C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8" name="CuadroTexto 210">
          <a:extLst>
            <a:ext uri="{FF2B5EF4-FFF2-40B4-BE49-F238E27FC236}">
              <a16:creationId xmlns:a16="http://schemas.microsoft.com/office/drawing/2014/main" id="{1896DE00-DDD1-4DD3-A2AC-E2037A17044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49" name="CuadroTexto 211">
          <a:extLst>
            <a:ext uri="{FF2B5EF4-FFF2-40B4-BE49-F238E27FC236}">
              <a16:creationId xmlns:a16="http://schemas.microsoft.com/office/drawing/2014/main" id="{8F555536-0255-4F0A-B2FC-E93B00EE709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50" name="CuadroTexto 212">
          <a:extLst>
            <a:ext uri="{FF2B5EF4-FFF2-40B4-BE49-F238E27FC236}">
              <a16:creationId xmlns:a16="http://schemas.microsoft.com/office/drawing/2014/main" id="{C649273C-4B31-4755-A42C-E9B7A767445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51" name="CuadroTexto 213">
          <a:extLst>
            <a:ext uri="{FF2B5EF4-FFF2-40B4-BE49-F238E27FC236}">
              <a16:creationId xmlns:a16="http://schemas.microsoft.com/office/drawing/2014/main" id="{06DB5C8B-A373-4472-8014-C2DBD9D040E1}"/>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52" name="CuadroTexto 214">
          <a:extLst>
            <a:ext uri="{FF2B5EF4-FFF2-40B4-BE49-F238E27FC236}">
              <a16:creationId xmlns:a16="http://schemas.microsoft.com/office/drawing/2014/main" id="{EAC0C896-762F-477B-9CE1-A421A0581B0A}"/>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53" name="CuadroTexto 215">
          <a:extLst>
            <a:ext uri="{FF2B5EF4-FFF2-40B4-BE49-F238E27FC236}">
              <a16:creationId xmlns:a16="http://schemas.microsoft.com/office/drawing/2014/main" id="{7E2A058E-BF24-498B-B860-2D86EE09B85E}"/>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54" name="CuadroTexto 44">
          <a:extLst>
            <a:ext uri="{FF2B5EF4-FFF2-40B4-BE49-F238E27FC236}">
              <a16:creationId xmlns:a16="http://schemas.microsoft.com/office/drawing/2014/main" id="{A7DBE876-0897-4B8F-8F05-1E22CAB9ABC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55" name="CuadroTexto 53">
          <a:extLst>
            <a:ext uri="{FF2B5EF4-FFF2-40B4-BE49-F238E27FC236}">
              <a16:creationId xmlns:a16="http://schemas.microsoft.com/office/drawing/2014/main" id="{C0634000-26FE-4BD7-A2F6-714651B02E31}"/>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56" name="CuadroTexto 60">
          <a:extLst>
            <a:ext uri="{FF2B5EF4-FFF2-40B4-BE49-F238E27FC236}">
              <a16:creationId xmlns:a16="http://schemas.microsoft.com/office/drawing/2014/main" id="{C972C7E6-49A8-4C69-B55C-F72633DBF62E}"/>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57" name="CuadroTexto 64">
          <a:extLst>
            <a:ext uri="{FF2B5EF4-FFF2-40B4-BE49-F238E27FC236}">
              <a16:creationId xmlns:a16="http://schemas.microsoft.com/office/drawing/2014/main" id="{3ED2D74C-CD2D-4722-BBC4-ECF7495D4616}"/>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58" name="CuadroTexto 71">
          <a:extLst>
            <a:ext uri="{FF2B5EF4-FFF2-40B4-BE49-F238E27FC236}">
              <a16:creationId xmlns:a16="http://schemas.microsoft.com/office/drawing/2014/main" id="{9E31094A-68D1-47A7-B98B-46061FDDE5C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59" name="CuadroTexto 78">
          <a:extLst>
            <a:ext uri="{FF2B5EF4-FFF2-40B4-BE49-F238E27FC236}">
              <a16:creationId xmlns:a16="http://schemas.microsoft.com/office/drawing/2014/main" id="{7353CFC0-F241-422B-B065-BF00B89AD9E7}"/>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0" name="CuadroTexto 176">
          <a:extLst>
            <a:ext uri="{FF2B5EF4-FFF2-40B4-BE49-F238E27FC236}">
              <a16:creationId xmlns:a16="http://schemas.microsoft.com/office/drawing/2014/main" id="{64ED1658-B672-4164-8BD1-74C9E73B952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1" name="CuadroTexto 177">
          <a:extLst>
            <a:ext uri="{FF2B5EF4-FFF2-40B4-BE49-F238E27FC236}">
              <a16:creationId xmlns:a16="http://schemas.microsoft.com/office/drawing/2014/main" id="{436DCDDE-25DE-4E84-BE50-005BEC43FF1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2" name="CuadroTexto 178">
          <a:extLst>
            <a:ext uri="{FF2B5EF4-FFF2-40B4-BE49-F238E27FC236}">
              <a16:creationId xmlns:a16="http://schemas.microsoft.com/office/drawing/2014/main" id="{E09D3332-8B69-404A-B6AE-03D004097A1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3" name="CuadroTexto 181">
          <a:extLst>
            <a:ext uri="{FF2B5EF4-FFF2-40B4-BE49-F238E27FC236}">
              <a16:creationId xmlns:a16="http://schemas.microsoft.com/office/drawing/2014/main" id="{49E9C787-F6AB-4711-91BF-49842D7605C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4" name="CuadroTexto 182">
          <a:extLst>
            <a:ext uri="{FF2B5EF4-FFF2-40B4-BE49-F238E27FC236}">
              <a16:creationId xmlns:a16="http://schemas.microsoft.com/office/drawing/2014/main" id="{2C708A08-91B2-451D-BA7B-5D936146747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5" name="CuadroTexto 183">
          <a:extLst>
            <a:ext uri="{FF2B5EF4-FFF2-40B4-BE49-F238E27FC236}">
              <a16:creationId xmlns:a16="http://schemas.microsoft.com/office/drawing/2014/main" id="{ED91EDF2-6979-4853-BC8D-7B07533D90A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6" name="CuadroTexto 185">
          <a:extLst>
            <a:ext uri="{FF2B5EF4-FFF2-40B4-BE49-F238E27FC236}">
              <a16:creationId xmlns:a16="http://schemas.microsoft.com/office/drawing/2014/main" id="{920B9FE4-2502-44F0-ADDF-04F05B73D17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7" name="CuadroTexto 186">
          <a:extLst>
            <a:ext uri="{FF2B5EF4-FFF2-40B4-BE49-F238E27FC236}">
              <a16:creationId xmlns:a16="http://schemas.microsoft.com/office/drawing/2014/main" id="{CB54BBA0-C27B-4C4E-A0DF-C2BC3133778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8" name="CuadroTexto 187">
          <a:extLst>
            <a:ext uri="{FF2B5EF4-FFF2-40B4-BE49-F238E27FC236}">
              <a16:creationId xmlns:a16="http://schemas.microsoft.com/office/drawing/2014/main" id="{F7C4483F-8B35-4521-8AE1-AA3AA36FF86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69" name="CuadroTexto 188">
          <a:extLst>
            <a:ext uri="{FF2B5EF4-FFF2-40B4-BE49-F238E27FC236}">
              <a16:creationId xmlns:a16="http://schemas.microsoft.com/office/drawing/2014/main" id="{4C2AF816-065A-4974-B635-11FEAA7040D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0" name="CuadroTexto 189">
          <a:extLst>
            <a:ext uri="{FF2B5EF4-FFF2-40B4-BE49-F238E27FC236}">
              <a16:creationId xmlns:a16="http://schemas.microsoft.com/office/drawing/2014/main" id="{32E279C9-AA21-442D-884B-CE437015DA2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1" name="CuadroTexto 190">
          <a:extLst>
            <a:ext uri="{FF2B5EF4-FFF2-40B4-BE49-F238E27FC236}">
              <a16:creationId xmlns:a16="http://schemas.microsoft.com/office/drawing/2014/main" id="{707FF3F3-EA84-4E44-BBAC-834A44A9478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2" name="CuadroTexto 192">
          <a:extLst>
            <a:ext uri="{FF2B5EF4-FFF2-40B4-BE49-F238E27FC236}">
              <a16:creationId xmlns:a16="http://schemas.microsoft.com/office/drawing/2014/main" id="{9A478FC6-7290-4758-B6B7-D320B4F6F8F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3" name="CuadroTexto 193">
          <a:extLst>
            <a:ext uri="{FF2B5EF4-FFF2-40B4-BE49-F238E27FC236}">
              <a16:creationId xmlns:a16="http://schemas.microsoft.com/office/drawing/2014/main" id="{996B0640-F59D-415E-A57C-B66BDE3CA33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4" name="CuadroTexto 194">
          <a:extLst>
            <a:ext uri="{FF2B5EF4-FFF2-40B4-BE49-F238E27FC236}">
              <a16:creationId xmlns:a16="http://schemas.microsoft.com/office/drawing/2014/main" id="{31C9DE8D-630D-4AF2-9DE0-B36F6650D5F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5" name="CuadroTexto 196">
          <a:extLst>
            <a:ext uri="{FF2B5EF4-FFF2-40B4-BE49-F238E27FC236}">
              <a16:creationId xmlns:a16="http://schemas.microsoft.com/office/drawing/2014/main" id="{007F0D9F-3560-4BCA-AF49-286B832845C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6" name="CuadroTexto 197">
          <a:extLst>
            <a:ext uri="{FF2B5EF4-FFF2-40B4-BE49-F238E27FC236}">
              <a16:creationId xmlns:a16="http://schemas.microsoft.com/office/drawing/2014/main" id="{08D09806-527D-497F-8781-19BAD7F03DB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7" name="CuadroTexto 198">
          <a:extLst>
            <a:ext uri="{FF2B5EF4-FFF2-40B4-BE49-F238E27FC236}">
              <a16:creationId xmlns:a16="http://schemas.microsoft.com/office/drawing/2014/main" id="{9614260A-0B0F-4AB4-A145-DD76D66B3C8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8" name="CuadroTexto 199">
          <a:extLst>
            <a:ext uri="{FF2B5EF4-FFF2-40B4-BE49-F238E27FC236}">
              <a16:creationId xmlns:a16="http://schemas.microsoft.com/office/drawing/2014/main" id="{6A90F342-5EB8-46CF-AFF4-549EC3B9362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79" name="CuadroTexto 200">
          <a:extLst>
            <a:ext uri="{FF2B5EF4-FFF2-40B4-BE49-F238E27FC236}">
              <a16:creationId xmlns:a16="http://schemas.microsoft.com/office/drawing/2014/main" id="{784F5B6E-A1F1-431C-9A16-A5173B9FFEB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0" name="CuadroTexto 201">
          <a:extLst>
            <a:ext uri="{FF2B5EF4-FFF2-40B4-BE49-F238E27FC236}">
              <a16:creationId xmlns:a16="http://schemas.microsoft.com/office/drawing/2014/main" id="{3328EA1D-00AD-45A6-A9F3-ED41571C4B4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1" name="CuadroTexto 203">
          <a:extLst>
            <a:ext uri="{FF2B5EF4-FFF2-40B4-BE49-F238E27FC236}">
              <a16:creationId xmlns:a16="http://schemas.microsoft.com/office/drawing/2014/main" id="{7173D4D8-2901-4E9F-ADF0-CB8D38BCC01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2" name="CuadroTexto 204">
          <a:extLst>
            <a:ext uri="{FF2B5EF4-FFF2-40B4-BE49-F238E27FC236}">
              <a16:creationId xmlns:a16="http://schemas.microsoft.com/office/drawing/2014/main" id="{EFAA3623-2581-4987-9D7F-793D1D07CA2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3" name="CuadroTexto 205">
          <a:extLst>
            <a:ext uri="{FF2B5EF4-FFF2-40B4-BE49-F238E27FC236}">
              <a16:creationId xmlns:a16="http://schemas.microsoft.com/office/drawing/2014/main" id="{83DD07BE-3E42-43BD-A6B3-2E6FA8E0998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4" name="CuadroTexto 206">
          <a:extLst>
            <a:ext uri="{FF2B5EF4-FFF2-40B4-BE49-F238E27FC236}">
              <a16:creationId xmlns:a16="http://schemas.microsoft.com/office/drawing/2014/main" id="{8C127DCA-D2A6-4875-88CF-B7F62B9EA6C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5" name="CuadroTexto 207">
          <a:extLst>
            <a:ext uri="{FF2B5EF4-FFF2-40B4-BE49-F238E27FC236}">
              <a16:creationId xmlns:a16="http://schemas.microsoft.com/office/drawing/2014/main" id="{2D7B2D8B-9D55-46F5-95DF-67FBA335FB2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6" name="CuadroTexto 208">
          <a:extLst>
            <a:ext uri="{FF2B5EF4-FFF2-40B4-BE49-F238E27FC236}">
              <a16:creationId xmlns:a16="http://schemas.microsoft.com/office/drawing/2014/main" id="{DF2D281C-C717-43AF-8292-F0D0C4EABDC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7" name="CuadroTexto 210">
          <a:extLst>
            <a:ext uri="{FF2B5EF4-FFF2-40B4-BE49-F238E27FC236}">
              <a16:creationId xmlns:a16="http://schemas.microsoft.com/office/drawing/2014/main" id="{9D3FA62F-1469-479B-8F20-B921286EAEE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8" name="CuadroTexto 211">
          <a:extLst>
            <a:ext uri="{FF2B5EF4-FFF2-40B4-BE49-F238E27FC236}">
              <a16:creationId xmlns:a16="http://schemas.microsoft.com/office/drawing/2014/main" id="{526F6EAD-1982-4B12-ACC8-4A263347B89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89" name="CuadroTexto 212">
          <a:extLst>
            <a:ext uri="{FF2B5EF4-FFF2-40B4-BE49-F238E27FC236}">
              <a16:creationId xmlns:a16="http://schemas.microsoft.com/office/drawing/2014/main" id="{85DB1A40-E86E-422F-BBFD-E06371818C9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90" name="CuadroTexto 213">
          <a:extLst>
            <a:ext uri="{FF2B5EF4-FFF2-40B4-BE49-F238E27FC236}">
              <a16:creationId xmlns:a16="http://schemas.microsoft.com/office/drawing/2014/main" id="{E3A4AAC2-8253-41E5-B547-AC7DF92F1EE3}"/>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91" name="CuadroTexto 214">
          <a:extLst>
            <a:ext uri="{FF2B5EF4-FFF2-40B4-BE49-F238E27FC236}">
              <a16:creationId xmlns:a16="http://schemas.microsoft.com/office/drawing/2014/main" id="{08EE7D38-F9C3-4974-9471-7B678F7D0242}"/>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6992" name="CuadroTexto 215">
          <a:extLst>
            <a:ext uri="{FF2B5EF4-FFF2-40B4-BE49-F238E27FC236}">
              <a16:creationId xmlns:a16="http://schemas.microsoft.com/office/drawing/2014/main" id="{99B42A5B-715C-4624-B7B9-790A0F443E20}"/>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93" name="CuadroTexto 44">
          <a:extLst>
            <a:ext uri="{FF2B5EF4-FFF2-40B4-BE49-F238E27FC236}">
              <a16:creationId xmlns:a16="http://schemas.microsoft.com/office/drawing/2014/main" id="{324FC249-4207-442D-8166-2010B59B0122}"/>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94" name="CuadroTexto 53">
          <a:extLst>
            <a:ext uri="{FF2B5EF4-FFF2-40B4-BE49-F238E27FC236}">
              <a16:creationId xmlns:a16="http://schemas.microsoft.com/office/drawing/2014/main" id="{19422354-8CA7-40CE-ACBF-E6C919352C11}"/>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6995" name="CuadroTexto 60">
          <a:extLst>
            <a:ext uri="{FF2B5EF4-FFF2-40B4-BE49-F238E27FC236}">
              <a16:creationId xmlns:a16="http://schemas.microsoft.com/office/drawing/2014/main" id="{1EBD49FA-8148-4C56-AE21-C5FDFB675CFA}"/>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96" name="CuadroTexto 64">
          <a:extLst>
            <a:ext uri="{FF2B5EF4-FFF2-40B4-BE49-F238E27FC236}">
              <a16:creationId xmlns:a16="http://schemas.microsoft.com/office/drawing/2014/main" id="{D99894BF-C604-456F-AB5F-7B0447974F49}"/>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97" name="CuadroTexto 71">
          <a:extLst>
            <a:ext uri="{FF2B5EF4-FFF2-40B4-BE49-F238E27FC236}">
              <a16:creationId xmlns:a16="http://schemas.microsoft.com/office/drawing/2014/main" id="{8B32746D-4D68-4718-BABB-53FC26D9BEFA}"/>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6998" name="CuadroTexto 78">
          <a:extLst>
            <a:ext uri="{FF2B5EF4-FFF2-40B4-BE49-F238E27FC236}">
              <a16:creationId xmlns:a16="http://schemas.microsoft.com/office/drawing/2014/main" id="{E9313176-56E9-4A8C-9965-087ED1C887F7}"/>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6999" name="CuadroTexto 176">
          <a:extLst>
            <a:ext uri="{FF2B5EF4-FFF2-40B4-BE49-F238E27FC236}">
              <a16:creationId xmlns:a16="http://schemas.microsoft.com/office/drawing/2014/main" id="{098553EF-04ED-4DED-82E1-4E309646C16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0" name="CuadroTexto 177">
          <a:extLst>
            <a:ext uri="{FF2B5EF4-FFF2-40B4-BE49-F238E27FC236}">
              <a16:creationId xmlns:a16="http://schemas.microsoft.com/office/drawing/2014/main" id="{C757AA03-8BAF-4353-98E4-FAE557FBB8E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1" name="CuadroTexto 178">
          <a:extLst>
            <a:ext uri="{FF2B5EF4-FFF2-40B4-BE49-F238E27FC236}">
              <a16:creationId xmlns:a16="http://schemas.microsoft.com/office/drawing/2014/main" id="{8E534C73-AC0D-4AB3-9E61-581D2C0E553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2" name="CuadroTexto 181">
          <a:extLst>
            <a:ext uri="{FF2B5EF4-FFF2-40B4-BE49-F238E27FC236}">
              <a16:creationId xmlns:a16="http://schemas.microsoft.com/office/drawing/2014/main" id="{4A9995FE-28A1-40C3-AB55-1D526BCFE61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3" name="CuadroTexto 182">
          <a:extLst>
            <a:ext uri="{FF2B5EF4-FFF2-40B4-BE49-F238E27FC236}">
              <a16:creationId xmlns:a16="http://schemas.microsoft.com/office/drawing/2014/main" id="{F0AB77E6-B670-40A9-A5D4-479429267A0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4" name="CuadroTexto 183">
          <a:extLst>
            <a:ext uri="{FF2B5EF4-FFF2-40B4-BE49-F238E27FC236}">
              <a16:creationId xmlns:a16="http://schemas.microsoft.com/office/drawing/2014/main" id="{0B756B07-50A6-477F-AE11-5252074AC3D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5" name="CuadroTexto 185">
          <a:extLst>
            <a:ext uri="{FF2B5EF4-FFF2-40B4-BE49-F238E27FC236}">
              <a16:creationId xmlns:a16="http://schemas.microsoft.com/office/drawing/2014/main" id="{A338AE34-205D-452F-9552-8EE21A16E71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6" name="CuadroTexto 186">
          <a:extLst>
            <a:ext uri="{FF2B5EF4-FFF2-40B4-BE49-F238E27FC236}">
              <a16:creationId xmlns:a16="http://schemas.microsoft.com/office/drawing/2014/main" id="{EEFAAF6F-8E6A-4BFD-9D38-B72F828877B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7" name="CuadroTexto 187">
          <a:extLst>
            <a:ext uri="{FF2B5EF4-FFF2-40B4-BE49-F238E27FC236}">
              <a16:creationId xmlns:a16="http://schemas.microsoft.com/office/drawing/2014/main" id="{27917446-DF4C-4F60-B5FA-B279C519A7F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8" name="CuadroTexto 188">
          <a:extLst>
            <a:ext uri="{FF2B5EF4-FFF2-40B4-BE49-F238E27FC236}">
              <a16:creationId xmlns:a16="http://schemas.microsoft.com/office/drawing/2014/main" id="{E484530D-CC63-40A3-A9AC-E8CA6CA7750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09" name="CuadroTexto 189">
          <a:extLst>
            <a:ext uri="{FF2B5EF4-FFF2-40B4-BE49-F238E27FC236}">
              <a16:creationId xmlns:a16="http://schemas.microsoft.com/office/drawing/2014/main" id="{6B93746D-2F95-4238-A050-62D88A123BD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0" name="CuadroTexto 190">
          <a:extLst>
            <a:ext uri="{FF2B5EF4-FFF2-40B4-BE49-F238E27FC236}">
              <a16:creationId xmlns:a16="http://schemas.microsoft.com/office/drawing/2014/main" id="{B0DCB343-CA7D-4EAB-B201-5C40D8054A4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1" name="CuadroTexto 192">
          <a:extLst>
            <a:ext uri="{FF2B5EF4-FFF2-40B4-BE49-F238E27FC236}">
              <a16:creationId xmlns:a16="http://schemas.microsoft.com/office/drawing/2014/main" id="{63DBB405-F344-4435-950E-A1B91AB3207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2" name="CuadroTexto 193">
          <a:extLst>
            <a:ext uri="{FF2B5EF4-FFF2-40B4-BE49-F238E27FC236}">
              <a16:creationId xmlns:a16="http://schemas.microsoft.com/office/drawing/2014/main" id="{4A514E9E-5AD0-4310-A3D5-F8F18560A23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3" name="CuadroTexto 194">
          <a:extLst>
            <a:ext uri="{FF2B5EF4-FFF2-40B4-BE49-F238E27FC236}">
              <a16:creationId xmlns:a16="http://schemas.microsoft.com/office/drawing/2014/main" id="{3D0B8ED9-C17B-47A4-A96B-CEC2E53B9C4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4" name="CuadroTexto 196">
          <a:extLst>
            <a:ext uri="{FF2B5EF4-FFF2-40B4-BE49-F238E27FC236}">
              <a16:creationId xmlns:a16="http://schemas.microsoft.com/office/drawing/2014/main" id="{4FFEE136-1FB6-4872-B341-EB6D84C5E74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5" name="CuadroTexto 197">
          <a:extLst>
            <a:ext uri="{FF2B5EF4-FFF2-40B4-BE49-F238E27FC236}">
              <a16:creationId xmlns:a16="http://schemas.microsoft.com/office/drawing/2014/main" id="{BBEE7AC3-88CC-4B35-B993-5CD494C5702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6" name="CuadroTexto 198">
          <a:extLst>
            <a:ext uri="{FF2B5EF4-FFF2-40B4-BE49-F238E27FC236}">
              <a16:creationId xmlns:a16="http://schemas.microsoft.com/office/drawing/2014/main" id="{19145578-58BD-4A12-A78D-AC78526FD0C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7" name="CuadroTexto 199">
          <a:extLst>
            <a:ext uri="{FF2B5EF4-FFF2-40B4-BE49-F238E27FC236}">
              <a16:creationId xmlns:a16="http://schemas.microsoft.com/office/drawing/2014/main" id="{E5EDD34E-573D-4AC8-B4D2-E574BF82777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8" name="CuadroTexto 200">
          <a:extLst>
            <a:ext uri="{FF2B5EF4-FFF2-40B4-BE49-F238E27FC236}">
              <a16:creationId xmlns:a16="http://schemas.microsoft.com/office/drawing/2014/main" id="{BCDE5E51-54CC-49D9-B877-1D979D0EF586}"/>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19" name="CuadroTexto 201">
          <a:extLst>
            <a:ext uri="{FF2B5EF4-FFF2-40B4-BE49-F238E27FC236}">
              <a16:creationId xmlns:a16="http://schemas.microsoft.com/office/drawing/2014/main" id="{169F2CCC-1B24-42F4-9A97-7BBEB39A9F6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0" name="CuadroTexto 203">
          <a:extLst>
            <a:ext uri="{FF2B5EF4-FFF2-40B4-BE49-F238E27FC236}">
              <a16:creationId xmlns:a16="http://schemas.microsoft.com/office/drawing/2014/main" id="{3A2AC9E6-7162-4DD0-B4E4-BDD81A821AF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1" name="CuadroTexto 204">
          <a:extLst>
            <a:ext uri="{FF2B5EF4-FFF2-40B4-BE49-F238E27FC236}">
              <a16:creationId xmlns:a16="http://schemas.microsoft.com/office/drawing/2014/main" id="{D63D53C2-F05B-4489-B364-3799C1CDCE6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2" name="CuadroTexto 205">
          <a:extLst>
            <a:ext uri="{FF2B5EF4-FFF2-40B4-BE49-F238E27FC236}">
              <a16:creationId xmlns:a16="http://schemas.microsoft.com/office/drawing/2014/main" id="{192AD410-847C-4DFA-B9D3-693CAA721A0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3" name="CuadroTexto 206">
          <a:extLst>
            <a:ext uri="{FF2B5EF4-FFF2-40B4-BE49-F238E27FC236}">
              <a16:creationId xmlns:a16="http://schemas.microsoft.com/office/drawing/2014/main" id="{E4249433-CC16-42D3-B202-F40499232C0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4" name="CuadroTexto 207">
          <a:extLst>
            <a:ext uri="{FF2B5EF4-FFF2-40B4-BE49-F238E27FC236}">
              <a16:creationId xmlns:a16="http://schemas.microsoft.com/office/drawing/2014/main" id="{C16DC3EE-3592-4987-99DB-E2A3D7AD71F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5" name="CuadroTexto 208">
          <a:extLst>
            <a:ext uri="{FF2B5EF4-FFF2-40B4-BE49-F238E27FC236}">
              <a16:creationId xmlns:a16="http://schemas.microsoft.com/office/drawing/2014/main" id="{C103305D-6740-4261-941B-17B38D2A6B3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6" name="CuadroTexto 210">
          <a:extLst>
            <a:ext uri="{FF2B5EF4-FFF2-40B4-BE49-F238E27FC236}">
              <a16:creationId xmlns:a16="http://schemas.microsoft.com/office/drawing/2014/main" id="{C30D8A71-F165-443F-81EF-7E3D01DFEAB8}"/>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7" name="CuadroTexto 211">
          <a:extLst>
            <a:ext uri="{FF2B5EF4-FFF2-40B4-BE49-F238E27FC236}">
              <a16:creationId xmlns:a16="http://schemas.microsoft.com/office/drawing/2014/main" id="{7292863B-9AE6-4CC1-A117-9C576C65183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28" name="CuadroTexto 212">
          <a:extLst>
            <a:ext uri="{FF2B5EF4-FFF2-40B4-BE49-F238E27FC236}">
              <a16:creationId xmlns:a16="http://schemas.microsoft.com/office/drawing/2014/main" id="{6AEAA013-D1C3-4B48-938B-59DD355A9EB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7029" name="CuadroTexto 213">
          <a:extLst>
            <a:ext uri="{FF2B5EF4-FFF2-40B4-BE49-F238E27FC236}">
              <a16:creationId xmlns:a16="http://schemas.microsoft.com/office/drawing/2014/main" id="{F82633B3-11D9-47B2-B827-CF548DF79C51}"/>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7030" name="CuadroTexto 214">
          <a:extLst>
            <a:ext uri="{FF2B5EF4-FFF2-40B4-BE49-F238E27FC236}">
              <a16:creationId xmlns:a16="http://schemas.microsoft.com/office/drawing/2014/main" id="{BAAA86C2-D952-4A1C-B9EE-B06A54FCB53D}"/>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7031" name="CuadroTexto 215">
          <a:extLst>
            <a:ext uri="{FF2B5EF4-FFF2-40B4-BE49-F238E27FC236}">
              <a16:creationId xmlns:a16="http://schemas.microsoft.com/office/drawing/2014/main" id="{1F3A3C91-9D23-4CD1-996E-04FB1CDFFDB6}"/>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7032" name="CuadroTexto 44">
          <a:extLst>
            <a:ext uri="{FF2B5EF4-FFF2-40B4-BE49-F238E27FC236}">
              <a16:creationId xmlns:a16="http://schemas.microsoft.com/office/drawing/2014/main" id="{61B45297-54FE-4F32-8642-701B083F1226}"/>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7033" name="CuadroTexto 53">
          <a:extLst>
            <a:ext uri="{FF2B5EF4-FFF2-40B4-BE49-F238E27FC236}">
              <a16:creationId xmlns:a16="http://schemas.microsoft.com/office/drawing/2014/main" id="{EAE79887-369F-47E9-97D4-D4A5B1933593}"/>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101</xdr:row>
      <xdr:rowOff>0</xdr:rowOff>
    </xdr:from>
    <xdr:ext cx="65" cy="172227"/>
    <xdr:sp macro="" textlink="">
      <xdr:nvSpPr>
        <xdr:cNvPr id="7034" name="CuadroTexto 60">
          <a:extLst>
            <a:ext uri="{FF2B5EF4-FFF2-40B4-BE49-F238E27FC236}">
              <a16:creationId xmlns:a16="http://schemas.microsoft.com/office/drawing/2014/main" id="{A553FC62-35E1-4F2B-961E-6D8494BF74A6}"/>
            </a:ext>
          </a:extLst>
        </xdr:cNvPr>
        <xdr:cNvSpPr txBox="1"/>
      </xdr:nvSpPr>
      <xdr:spPr>
        <a:xfrm>
          <a:off x="351384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7035" name="CuadroTexto 64">
          <a:extLst>
            <a:ext uri="{FF2B5EF4-FFF2-40B4-BE49-F238E27FC236}">
              <a16:creationId xmlns:a16="http://schemas.microsoft.com/office/drawing/2014/main" id="{9A661A84-3A59-48C9-B6B4-CEC3210080B8}"/>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7036" name="CuadroTexto 71">
          <a:extLst>
            <a:ext uri="{FF2B5EF4-FFF2-40B4-BE49-F238E27FC236}">
              <a16:creationId xmlns:a16="http://schemas.microsoft.com/office/drawing/2014/main" id="{CAA7D39A-8B46-4BD4-9A9E-F9290AD5A633}"/>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101</xdr:row>
      <xdr:rowOff>0</xdr:rowOff>
    </xdr:from>
    <xdr:ext cx="65" cy="172227"/>
    <xdr:sp macro="" textlink="">
      <xdr:nvSpPr>
        <xdr:cNvPr id="7037" name="CuadroTexto 78">
          <a:extLst>
            <a:ext uri="{FF2B5EF4-FFF2-40B4-BE49-F238E27FC236}">
              <a16:creationId xmlns:a16="http://schemas.microsoft.com/office/drawing/2014/main" id="{3453506F-1CD3-4283-859A-883D36645373}"/>
            </a:ext>
          </a:extLst>
        </xdr:cNvPr>
        <xdr:cNvSpPr txBox="1"/>
      </xdr:nvSpPr>
      <xdr:spPr>
        <a:xfrm>
          <a:off x="3468757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38" name="CuadroTexto 176">
          <a:extLst>
            <a:ext uri="{FF2B5EF4-FFF2-40B4-BE49-F238E27FC236}">
              <a16:creationId xmlns:a16="http://schemas.microsoft.com/office/drawing/2014/main" id="{CEF1D072-0F26-4BD8-8705-035F716B5C0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39" name="CuadroTexto 177">
          <a:extLst>
            <a:ext uri="{FF2B5EF4-FFF2-40B4-BE49-F238E27FC236}">
              <a16:creationId xmlns:a16="http://schemas.microsoft.com/office/drawing/2014/main" id="{1C11AA2D-4BAA-4077-A2B8-51E9E7BF439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0" name="CuadroTexto 178">
          <a:extLst>
            <a:ext uri="{FF2B5EF4-FFF2-40B4-BE49-F238E27FC236}">
              <a16:creationId xmlns:a16="http://schemas.microsoft.com/office/drawing/2014/main" id="{7DA27852-FCC4-4A7C-8AF5-DA95FF46808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1" name="CuadroTexto 181">
          <a:extLst>
            <a:ext uri="{FF2B5EF4-FFF2-40B4-BE49-F238E27FC236}">
              <a16:creationId xmlns:a16="http://schemas.microsoft.com/office/drawing/2014/main" id="{735DF0D0-D349-42EF-9E33-5FE8D478AEA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2" name="CuadroTexto 182">
          <a:extLst>
            <a:ext uri="{FF2B5EF4-FFF2-40B4-BE49-F238E27FC236}">
              <a16:creationId xmlns:a16="http://schemas.microsoft.com/office/drawing/2014/main" id="{279F6830-F4D4-45D2-BC79-7C7D2CCDD0D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3" name="CuadroTexto 183">
          <a:extLst>
            <a:ext uri="{FF2B5EF4-FFF2-40B4-BE49-F238E27FC236}">
              <a16:creationId xmlns:a16="http://schemas.microsoft.com/office/drawing/2014/main" id="{C19DFE45-1586-47E2-BF24-B2790DA09CF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4" name="CuadroTexto 185">
          <a:extLst>
            <a:ext uri="{FF2B5EF4-FFF2-40B4-BE49-F238E27FC236}">
              <a16:creationId xmlns:a16="http://schemas.microsoft.com/office/drawing/2014/main" id="{C08485E3-53D3-4D27-9A4D-5D23C4C26F6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5" name="CuadroTexto 186">
          <a:extLst>
            <a:ext uri="{FF2B5EF4-FFF2-40B4-BE49-F238E27FC236}">
              <a16:creationId xmlns:a16="http://schemas.microsoft.com/office/drawing/2014/main" id="{3771FC00-25FC-42DE-95A7-3FDFD9A84D7B}"/>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6" name="CuadroTexto 187">
          <a:extLst>
            <a:ext uri="{FF2B5EF4-FFF2-40B4-BE49-F238E27FC236}">
              <a16:creationId xmlns:a16="http://schemas.microsoft.com/office/drawing/2014/main" id="{EAE832B7-4B98-4CCB-9E15-A9F97FB755D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7" name="CuadroTexto 188">
          <a:extLst>
            <a:ext uri="{FF2B5EF4-FFF2-40B4-BE49-F238E27FC236}">
              <a16:creationId xmlns:a16="http://schemas.microsoft.com/office/drawing/2014/main" id="{82162876-F626-4EC4-A730-BF85ACC6DAF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8" name="CuadroTexto 189">
          <a:extLst>
            <a:ext uri="{FF2B5EF4-FFF2-40B4-BE49-F238E27FC236}">
              <a16:creationId xmlns:a16="http://schemas.microsoft.com/office/drawing/2014/main" id="{0BAE2DED-BEC6-44C2-BE9A-C942F37B549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49" name="CuadroTexto 190">
          <a:extLst>
            <a:ext uri="{FF2B5EF4-FFF2-40B4-BE49-F238E27FC236}">
              <a16:creationId xmlns:a16="http://schemas.microsoft.com/office/drawing/2014/main" id="{79485034-0375-4FCA-8ADE-CA0EFD9AF44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0" name="CuadroTexto 192">
          <a:extLst>
            <a:ext uri="{FF2B5EF4-FFF2-40B4-BE49-F238E27FC236}">
              <a16:creationId xmlns:a16="http://schemas.microsoft.com/office/drawing/2014/main" id="{5707E226-A3F1-4481-ABB0-4F937D6FD709}"/>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1" name="CuadroTexto 193">
          <a:extLst>
            <a:ext uri="{FF2B5EF4-FFF2-40B4-BE49-F238E27FC236}">
              <a16:creationId xmlns:a16="http://schemas.microsoft.com/office/drawing/2014/main" id="{95A29576-4D04-41A8-9CF0-31DEF29D5D81}"/>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2" name="CuadroTexto 194">
          <a:extLst>
            <a:ext uri="{FF2B5EF4-FFF2-40B4-BE49-F238E27FC236}">
              <a16:creationId xmlns:a16="http://schemas.microsoft.com/office/drawing/2014/main" id="{AB416645-414E-4F87-A651-F46C5914DBFA}"/>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3" name="CuadroTexto 196">
          <a:extLst>
            <a:ext uri="{FF2B5EF4-FFF2-40B4-BE49-F238E27FC236}">
              <a16:creationId xmlns:a16="http://schemas.microsoft.com/office/drawing/2014/main" id="{78E4FF65-8492-4260-9D85-E63374DAEBA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4" name="CuadroTexto 197">
          <a:extLst>
            <a:ext uri="{FF2B5EF4-FFF2-40B4-BE49-F238E27FC236}">
              <a16:creationId xmlns:a16="http://schemas.microsoft.com/office/drawing/2014/main" id="{A09DACBA-7EB6-4F09-8164-6EB46A74FAF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5" name="CuadroTexto 198">
          <a:extLst>
            <a:ext uri="{FF2B5EF4-FFF2-40B4-BE49-F238E27FC236}">
              <a16:creationId xmlns:a16="http://schemas.microsoft.com/office/drawing/2014/main" id="{64871B6D-5938-4328-90B6-02D1594522F2}"/>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6" name="CuadroTexto 199">
          <a:extLst>
            <a:ext uri="{FF2B5EF4-FFF2-40B4-BE49-F238E27FC236}">
              <a16:creationId xmlns:a16="http://schemas.microsoft.com/office/drawing/2014/main" id="{66385654-C778-46D0-9F66-17CFDA8CF5B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7" name="CuadroTexto 200">
          <a:extLst>
            <a:ext uri="{FF2B5EF4-FFF2-40B4-BE49-F238E27FC236}">
              <a16:creationId xmlns:a16="http://schemas.microsoft.com/office/drawing/2014/main" id="{F273331C-7A28-4B34-8053-3F776D78723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8" name="CuadroTexto 201">
          <a:extLst>
            <a:ext uri="{FF2B5EF4-FFF2-40B4-BE49-F238E27FC236}">
              <a16:creationId xmlns:a16="http://schemas.microsoft.com/office/drawing/2014/main" id="{056DD2A4-0418-4389-B186-4761F9DE9E90}"/>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59" name="CuadroTexto 203">
          <a:extLst>
            <a:ext uri="{FF2B5EF4-FFF2-40B4-BE49-F238E27FC236}">
              <a16:creationId xmlns:a16="http://schemas.microsoft.com/office/drawing/2014/main" id="{971A67EF-2A06-4072-8463-EA827C3D5F17}"/>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60" name="CuadroTexto 204">
          <a:extLst>
            <a:ext uri="{FF2B5EF4-FFF2-40B4-BE49-F238E27FC236}">
              <a16:creationId xmlns:a16="http://schemas.microsoft.com/office/drawing/2014/main" id="{C6DCDB77-8708-4B40-AAE5-ADC5BA78417E}"/>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61" name="CuadroTexto 205">
          <a:extLst>
            <a:ext uri="{FF2B5EF4-FFF2-40B4-BE49-F238E27FC236}">
              <a16:creationId xmlns:a16="http://schemas.microsoft.com/office/drawing/2014/main" id="{C2D3AC78-7704-4F42-874E-B0CB9BC87DC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62" name="CuadroTexto 206">
          <a:extLst>
            <a:ext uri="{FF2B5EF4-FFF2-40B4-BE49-F238E27FC236}">
              <a16:creationId xmlns:a16="http://schemas.microsoft.com/office/drawing/2014/main" id="{C4698DBB-EEAC-4993-A007-95C9C941A823}"/>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63" name="CuadroTexto 207">
          <a:extLst>
            <a:ext uri="{FF2B5EF4-FFF2-40B4-BE49-F238E27FC236}">
              <a16:creationId xmlns:a16="http://schemas.microsoft.com/office/drawing/2014/main" id="{0DF0F4A7-A4AD-4D31-A76F-EC4447639F5D}"/>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64" name="CuadroTexto 208">
          <a:extLst>
            <a:ext uri="{FF2B5EF4-FFF2-40B4-BE49-F238E27FC236}">
              <a16:creationId xmlns:a16="http://schemas.microsoft.com/office/drawing/2014/main" id="{89E3591A-4AF0-4B3B-8EB1-C154387834A5}"/>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65" name="CuadroTexto 210">
          <a:extLst>
            <a:ext uri="{FF2B5EF4-FFF2-40B4-BE49-F238E27FC236}">
              <a16:creationId xmlns:a16="http://schemas.microsoft.com/office/drawing/2014/main" id="{3AA85EF9-B778-40CD-85B1-7BA01DF3E03F}"/>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66" name="CuadroTexto 211">
          <a:extLst>
            <a:ext uri="{FF2B5EF4-FFF2-40B4-BE49-F238E27FC236}">
              <a16:creationId xmlns:a16="http://schemas.microsoft.com/office/drawing/2014/main" id="{1688A82B-7169-4F32-A25D-F0FB777CC0EC}"/>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101</xdr:row>
      <xdr:rowOff>0</xdr:rowOff>
    </xdr:from>
    <xdr:ext cx="65" cy="172227"/>
    <xdr:sp macro="" textlink="">
      <xdr:nvSpPr>
        <xdr:cNvPr id="7067" name="CuadroTexto 212">
          <a:extLst>
            <a:ext uri="{FF2B5EF4-FFF2-40B4-BE49-F238E27FC236}">
              <a16:creationId xmlns:a16="http://schemas.microsoft.com/office/drawing/2014/main" id="{D5C92FDD-733F-416F-BBB3-7E1CC53F9FB4}"/>
            </a:ext>
          </a:extLst>
        </xdr:cNvPr>
        <xdr:cNvSpPr txBox="1"/>
      </xdr:nvSpPr>
      <xdr:spPr>
        <a:xfrm>
          <a:off x="33767184"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7068" name="CuadroTexto 213">
          <a:extLst>
            <a:ext uri="{FF2B5EF4-FFF2-40B4-BE49-F238E27FC236}">
              <a16:creationId xmlns:a16="http://schemas.microsoft.com/office/drawing/2014/main" id="{237A6281-FD92-49C1-849A-A68EE6981E72}"/>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7069" name="CuadroTexto 214">
          <a:extLst>
            <a:ext uri="{FF2B5EF4-FFF2-40B4-BE49-F238E27FC236}">
              <a16:creationId xmlns:a16="http://schemas.microsoft.com/office/drawing/2014/main" id="{B65917A1-8B29-46D2-8194-5099DC6C3829}"/>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101</xdr:row>
      <xdr:rowOff>0</xdr:rowOff>
    </xdr:from>
    <xdr:ext cx="65" cy="172227"/>
    <xdr:sp macro="" textlink="">
      <xdr:nvSpPr>
        <xdr:cNvPr id="7070" name="CuadroTexto 215">
          <a:extLst>
            <a:ext uri="{FF2B5EF4-FFF2-40B4-BE49-F238E27FC236}">
              <a16:creationId xmlns:a16="http://schemas.microsoft.com/office/drawing/2014/main" id="{1C047349-26CE-413E-B47C-8D7B01060651}"/>
            </a:ext>
          </a:extLst>
        </xdr:cNvPr>
        <xdr:cNvSpPr txBox="1"/>
      </xdr:nvSpPr>
      <xdr:spPr>
        <a:xfrm>
          <a:off x="34605021" y="12902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twoCellAnchor editAs="oneCell">
    <xdr:from>
      <xdr:col>27</xdr:col>
      <xdr:colOff>1581603</xdr:colOff>
      <xdr:row>155</xdr:row>
      <xdr:rowOff>1238142</xdr:rowOff>
    </xdr:from>
    <xdr:to>
      <xdr:col>28</xdr:col>
      <xdr:colOff>1687856</xdr:colOff>
      <xdr:row>155</xdr:row>
      <xdr:rowOff>3971424</xdr:rowOff>
    </xdr:to>
    <xdr:pic>
      <xdr:nvPicPr>
        <xdr:cNvPr id="7071" name="Imagen 7070">
          <a:extLst>
            <a:ext uri="{FF2B5EF4-FFF2-40B4-BE49-F238E27FC236}">
              <a16:creationId xmlns:a16="http://schemas.microsoft.com/office/drawing/2014/main" id="{0BCE6222-3209-4796-92AD-D7F01846FD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4219985" y="153918289"/>
          <a:ext cx="4508757" cy="2733282"/>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oneCellAnchor>
    <xdr:from>
      <xdr:col>18</xdr:col>
      <xdr:colOff>-19050</xdr:colOff>
      <xdr:row>79</xdr:row>
      <xdr:rowOff>0</xdr:rowOff>
    </xdr:from>
    <xdr:ext cx="38100" cy="161925"/>
    <xdr:sp macro="" textlink="">
      <xdr:nvSpPr>
        <xdr:cNvPr id="7072" name="Shape 5">
          <a:extLst>
            <a:ext uri="{FF2B5EF4-FFF2-40B4-BE49-F238E27FC236}">
              <a16:creationId xmlns:a16="http://schemas.microsoft.com/office/drawing/2014/main" id="{608B01BE-ACDB-43D3-9DC3-B42E82ADE8EC}"/>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73" name="Shape 5">
          <a:extLst>
            <a:ext uri="{FF2B5EF4-FFF2-40B4-BE49-F238E27FC236}">
              <a16:creationId xmlns:a16="http://schemas.microsoft.com/office/drawing/2014/main" id="{BC0CC607-6B7A-4BDF-8DBE-557459FBCEB1}"/>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74" name="Shape 5">
          <a:extLst>
            <a:ext uri="{FF2B5EF4-FFF2-40B4-BE49-F238E27FC236}">
              <a16:creationId xmlns:a16="http://schemas.microsoft.com/office/drawing/2014/main" id="{52DFCEA5-BE28-4B40-A597-93FEEC936553}"/>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75" name="Shape 5">
          <a:extLst>
            <a:ext uri="{FF2B5EF4-FFF2-40B4-BE49-F238E27FC236}">
              <a16:creationId xmlns:a16="http://schemas.microsoft.com/office/drawing/2014/main" id="{A50798BA-1F35-44B0-9EEE-EDD3CDA00F63}"/>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76" name="Shape 5">
          <a:extLst>
            <a:ext uri="{FF2B5EF4-FFF2-40B4-BE49-F238E27FC236}">
              <a16:creationId xmlns:a16="http://schemas.microsoft.com/office/drawing/2014/main" id="{984F7243-9B8A-466A-A850-81D3B3048347}"/>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77" name="Shape 5">
          <a:extLst>
            <a:ext uri="{FF2B5EF4-FFF2-40B4-BE49-F238E27FC236}">
              <a16:creationId xmlns:a16="http://schemas.microsoft.com/office/drawing/2014/main" id="{E78E5397-3943-4527-9C6A-A9B38AB8D1EF}"/>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78" name="Shape 5">
          <a:extLst>
            <a:ext uri="{FF2B5EF4-FFF2-40B4-BE49-F238E27FC236}">
              <a16:creationId xmlns:a16="http://schemas.microsoft.com/office/drawing/2014/main" id="{087888E1-69C7-4794-BF76-1CABCBC6EBD7}"/>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79" name="Shape 5">
          <a:extLst>
            <a:ext uri="{FF2B5EF4-FFF2-40B4-BE49-F238E27FC236}">
              <a16:creationId xmlns:a16="http://schemas.microsoft.com/office/drawing/2014/main" id="{352A65B0-197A-4ECB-8D0D-78C1967097DF}"/>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0" name="Shape 5">
          <a:extLst>
            <a:ext uri="{FF2B5EF4-FFF2-40B4-BE49-F238E27FC236}">
              <a16:creationId xmlns:a16="http://schemas.microsoft.com/office/drawing/2014/main" id="{14829837-8B18-4E76-A8CB-2148F06C06F9}"/>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1" name="Shape 5">
          <a:extLst>
            <a:ext uri="{FF2B5EF4-FFF2-40B4-BE49-F238E27FC236}">
              <a16:creationId xmlns:a16="http://schemas.microsoft.com/office/drawing/2014/main" id="{E818FA8E-6304-48DE-A117-5EBBB949A09E}"/>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2" name="Shape 5">
          <a:extLst>
            <a:ext uri="{FF2B5EF4-FFF2-40B4-BE49-F238E27FC236}">
              <a16:creationId xmlns:a16="http://schemas.microsoft.com/office/drawing/2014/main" id="{99A20ADE-C350-4C10-8A71-CBD3AA6F2A17}"/>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3" name="Shape 5">
          <a:extLst>
            <a:ext uri="{FF2B5EF4-FFF2-40B4-BE49-F238E27FC236}">
              <a16:creationId xmlns:a16="http://schemas.microsoft.com/office/drawing/2014/main" id="{556680E2-C6C2-4225-B1DB-7BB736F30CA4}"/>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4" name="Shape 5">
          <a:extLst>
            <a:ext uri="{FF2B5EF4-FFF2-40B4-BE49-F238E27FC236}">
              <a16:creationId xmlns:a16="http://schemas.microsoft.com/office/drawing/2014/main" id="{DF9142DA-989A-443F-99BA-5B1241A779C9}"/>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5" name="Shape 5">
          <a:extLst>
            <a:ext uri="{FF2B5EF4-FFF2-40B4-BE49-F238E27FC236}">
              <a16:creationId xmlns:a16="http://schemas.microsoft.com/office/drawing/2014/main" id="{22775815-8306-44AE-AB00-A4FD451A112F}"/>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6" name="Shape 5">
          <a:extLst>
            <a:ext uri="{FF2B5EF4-FFF2-40B4-BE49-F238E27FC236}">
              <a16:creationId xmlns:a16="http://schemas.microsoft.com/office/drawing/2014/main" id="{523C1B70-A1D9-412E-93CA-46385D1474A1}"/>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7" name="Shape 5">
          <a:extLst>
            <a:ext uri="{FF2B5EF4-FFF2-40B4-BE49-F238E27FC236}">
              <a16:creationId xmlns:a16="http://schemas.microsoft.com/office/drawing/2014/main" id="{42013298-0E48-4DB3-9A6E-FAE3D6E62EDB}"/>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8" name="Shape 5">
          <a:extLst>
            <a:ext uri="{FF2B5EF4-FFF2-40B4-BE49-F238E27FC236}">
              <a16:creationId xmlns:a16="http://schemas.microsoft.com/office/drawing/2014/main" id="{5DA68C5B-A299-47B4-BFB4-6F179630F740}"/>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89" name="Shape 5">
          <a:extLst>
            <a:ext uri="{FF2B5EF4-FFF2-40B4-BE49-F238E27FC236}">
              <a16:creationId xmlns:a16="http://schemas.microsoft.com/office/drawing/2014/main" id="{3551911C-B337-4F72-AF1A-AFE1E7DB1790}"/>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0" name="Shape 5">
          <a:extLst>
            <a:ext uri="{FF2B5EF4-FFF2-40B4-BE49-F238E27FC236}">
              <a16:creationId xmlns:a16="http://schemas.microsoft.com/office/drawing/2014/main" id="{426C2ED5-EC94-4C07-8405-EBF9CF779AF0}"/>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1" name="Shape 5">
          <a:extLst>
            <a:ext uri="{FF2B5EF4-FFF2-40B4-BE49-F238E27FC236}">
              <a16:creationId xmlns:a16="http://schemas.microsoft.com/office/drawing/2014/main" id="{69B1D6D9-8C40-488C-A6C8-634095B1075B}"/>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2" name="Shape 5">
          <a:extLst>
            <a:ext uri="{FF2B5EF4-FFF2-40B4-BE49-F238E27FC236}">
              <a16:creationId xmlns:a16="http://schemas.microsoft.com/office/drawing/2014/main" id="{9AEFF46E-EDB8-4CCE-89E2-F278515CADAD}"/>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3" name="Shape 5">
          <a:extLst>
            <a:ext uri="{FF2B5EF4-FFF2-40B4-BE49-F238E27FC236}">
              <a16:creationId xmlns:a16="http://schemas.microsoft.com/office/drawing/2014/main" id="{75B9822C-60B6-442C-922B-5FCA647D126E}"/>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4" name="Shape 5">
          <a:extLst>
            <a:ext uri="{FF2B5EF4-FFF2-40B4-BE49-F238E27FC236}">
              <a16:creationId xmlns:a16="http://schemas.microsoft.com/office/drawing/2014/main" id="{198ADD7A-C96B-4B46-A532-F754580E28E1}"/>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5" name="Shape 5">
          <a:extLst>
            <a:ext uri="{FF2B5EF4-FFF2-40B4-BE49-F238E27FC236}">
              <a16:creationId xmlns:a16="http://schemas.microsoft.com/office/drawing/2014/main" id="{E05D28FD-D4F1-4533-92F8-F88106419063}"/>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6" name="Shape 5">
          <a:extLst>
            <a:ext uri="{FF2B5EF4-FFF2-40B4-BE49-F238E27FC236}">
              <a16:creationId xmlns:a16="http://schemas.microsoft.com/office/drawing/2014/main" id="{9C51ABB0-05EA-4267-B15B-2459B022AA5A}"/>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7" name="Shape 5">
          <a:extLst>
            <a:ext uri="{FF2B5EF4-FFF2-40B4-BE49-F238E27FC236}">
              <a16:creationId xmlns:a16="http://schemas.microsoft.com/office/drawing/2014/main" id="{E8E8E93F-7113-4095-8413-1F8629674FF9}"/>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8" name="Shape 5">
          <a:extLst>
            <a:ext uri="{FF2B5EF4-FFF2-40B4-BE49-F238E27FC236}">
              <a16:creationId xmlns:a16="http://schemas.microsoft.com/office/drawing/2014/main" id="{CCD4E28E-D7FB-4299-8E1E-A97A299EA344}"/>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099" name="Shape 5">
          <a:extLst>
            <a:ext uri="{FF2B5EF4-FFF2-40B4-BE49-F238E27FC236}">
              <a16:creationId xmlns:a16="http://schemas.microsoft.com/office/drawing/2014/main" id="{F1D64BC1-A127-4764-8300-964DF70DC827}"/>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100" name="Shape 5">
          <a:extLst>
            <a:ext uri="{FF2B5EF4-FFF2-40B4-BE49-F238E27FC236}">
              <a16:creationId xmlns:a16="http://schemas.microsoft.com/office/drawing/2014/main" id="{E03F477B-EF67-4C23-A977-F9745E02446C}"/>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101" name="Shape 5">
          <a:extLst>
            <a:ext uri="{FF2B5EF4-FFF2-40B4-BE49-F238E27FC236}">
              <a16:creationId xmlns:a16="http://schemas.microsoft.com/office/drawing/2014/main" id="{3FDA3778-0D26-4EDE-8AF5-721D6E1A61F4}"/>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102" name="Shape 5">
          <a:extLst>
            <a:ext uri="{FF2B5EF4-FFF2-40B4-BE49-F238E27FC236}">
              <a16:creationId xmlns:a16="http://schemas.microsoft.com/office/drawing/2014/main" id="{CA92DC3B-613A-40A8-BD0A-078A389C2F51}"/>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103" name="Shape 5">
          <a:extLst>
            <a:ext uri="{FF2B5EF4-FFF2-40B4-BE49-F238E27FC236}">
              <a16:creationId xmlns:a16="http://schemas.microsoft.com/office/drawing/2014/main" id="{AD13E6BF-9591-47A4-992B-C38F74ECD644}"/>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18</xdr:col>
      <xdr:colOff>-19050</xdr:colOff>
      <xdr:row>79</xdr:row>
      <xdr:rowOff>0</xdr:rowOff>
    </xdr:from>
    <xdr:ext cx="38100" cy="161925"/>
    <xdr:sp macro="" textlink="">
      <xdr:nvSpPr>
        <xdr:cNvPr id="7104" name="Shape 5">
          <a:extLst>
            <a:ext uri="{FF2B5EF4-FFF2-40B4-BE49-F238E27FC236}">
              <a16:creationId xmlns:a16="http://schemas.microsoft.com/office/drawing/2014/main" id="{C36B16B9-21D4-4A9F-8416-5D0DBC9665BA}"/>
            </a:ext>
          </a:extLst>
        </xdr:cNvPr>
        <xdr:cNvSpPr/>
      </xdr:nvSpPr>
      <xdr:spPr>
        <a:xfrm>
          <a:off x="64169925" y="89249250"/>
          <a:ext cx="381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27</xdr:col>
      <xdr:colOff>4391424</xdr:colOff>
      <xdr:row>180</xdr:row>
      <xdr:rowOff>130257</xdr:rowOff>
    </xdr:from>
    <xdr:ext cx="4692759" cy="1344663"/>
    <xdr:sp macro="" textlink="">
      <xdr:nvSpPr>
        <xdr:cNvPr id="7105" name="Rectángulo 7104">
          <a:extLst>
            <a:ext uri="{FF2B5EF4-FFF2-40B4-BE49-F238E27FC236}">
              <a16:creationId xmlns:a16="http://schemas.microsoft.com/office/drawing/2014/main" id="{BE599D50-C05D-4A18-A937-73C9327E2BDA}"/>
            </a:ext>
          </a:extLst>
        </xdr:cNvPr>
        <xdr:cNvSpPr/>
      </xdr:nvSpPr>
      <xdr:spPr>
        <a:xfrm>
          <a:off x="48629757" y="299378078"/>
          <a:ext cx="4692759" cy="1344663"/>
        </a:xfrm>
        <a:prstGeom prst="rect">
          <a:avLst/>
        </a:prstGeom>
        <a:noFill/>
      </xdr:spPr>
      <xdr:txBody>
        <a:bodyPr wrap="none" lIns="91440" tIns="45720" rIns="91440" bIns="45720">
          <a:spAutoFit/>
        </a:bodyPr>
        <a:lstStyle/>
        <a:p>
          <a:pPr algn="ctr"/>
          <a:r>
            <a:rPr lang="es-ES" sz="8000" b="1" i="1" cap="none" spc="50">
              <a:ln w="9525" cmpd="sng">
                <a:solidFill>
                  <a:srgbClr val="FF0000"/>
                </a:solidFill>
                <a:prstDash val="solid"/>
              </a:ln>
              <a:solidFill>
                <a:srgbClr val="FF0000"/>
              </a:solidFill>
              <a:effectLst>
                <a:glow rad="38100">
                  <a:schemeClr val="accent1">
                    <a:alpha val="40000"/>
                  </a:schemeClr>
                </a:glow>
              </a:effectLst>
            </a:rPr>
            <a:t>preliminar</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201083</xdr:colOff>
      <xdr:row>13</xdr:row>
      <xdr:rowOff>42359</xdr:rowOff>
    </xdr:from>
    <xdr:ext cx="3248518" cy="937629"/>
    <xdr:sp macro="" textlink="">
      <xdr:nvSpPr>
        <xdr:cNvPr id="2" name="Rectángulo 1">
          <a:extLst>
            <a:ext uri="{FF2B5EF4-FFF2-40B4-BE49-F238E27FC236}">
              <a16:creationId xmlns:a16="http://schemas.microsoft.com/office/drawing/2014/main" id="{63664730-C102-4508-8DE3-EF7B25DD6D52}"/>
            </a:ext>
          </a:extLst>
        </xdr:cNvPr>
        <xdr:cNvSpPr/>
      </xdr:nvSpPr>
      <xdr:spPr>
        <a:xfrm>
          <a:off x="9218083" y="4419626"/>
          <a:ext cx="3248518" cy="937629"/>
        </a:xfrm>
        <a:prstGeom prst="rect">
          <a:avLst/>
        </a:prstGeom>
        <a:noFill/>
      </xdr:spPr>
      <xdr:txBody>
        <a:bodyPr wrap="none" lIns="91440" tIns="45720" rIns="91440" bIns="45720">
          <a:spAutoFit/>
        </a:bodyPr>
        <a:lstStyle/>
        <a:p>
          <a:pPr algn="ctr"/>
          <a:r>
            <a:rPr lang="es-ES" sz="5400" b="1" cap="none" spc="50">
              <a:ln w="9525" cmpd="sng">
                <a:solidFill>
                  <a:srgbClr val="FF0000"/>
                </a:solidFill>
                <a:prstDash val="solid"/>
              </a:ln>
              <a:solidFill>
                <a:srgbClr val="FF0000"/>
              </a:solidFill>
              <a:effectLst>
                <a:glow rad="38100">
                  <a:schemeClr val="accent1">
                    <a:alpha val="40000"/>
                  </a:schemeClr>
                </a:glow>
              </a:effectLst>
            </a:rPr>
            <a:t>preliminar</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ncop\Downloads\Seguimiento%20Inv%20Def%20A%20Marzo%20Abr%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Inv 2022"/>
      <sheetName val="Oblig a Marzo"/>
      <sheetName val="Oblig Mar Acdto"/>
      <sheetName val="Oblig Alcant 15 03 a 31 03 "/>
      <sheetName val="Cdps Marzo"/>
      <sheetName val="Rgs marzo"/>
      <sheetName val="Reg Ene"/>
      <sheetName val="Cdps Ene"/>
      <sheetName val="Cdps Feb"/>
      <sheetName val="Reg Feb"/>
      <sheetName val="Arl Feb"/>
      <sheetName val="arl marz"/>
    </sheetNames>
    <sheetDataSet>
      <sheetData sheetId="0" refreshError="1"/>
      <sheetData sheetId="1">
        <row r="20">
          <cell r="L20">
            <v>91170295.939999998</v>
          </cell>
        </row>
        <row r="60">
          <cell r="G60">
            <v>299350349</v>
          </cell>
        </row>
        <row r="72">
          <cell r="G72">
            <v>2280000</v>
          </cell>
        </row>
        <row r="73">
          <cell r="G73">
            <v>2250000</v>
          </cell>
        </row>
      </sheetData>
      <sheetData sheetId="2" refreshError="1"/>
      <sheetData sheetId="3" refreshError="1"/>
      <sheetData sheetId="4">
        <row r="10">
          <cell r="N10">
            <v>19318023</v>
          </cell>
        </row>
        <row r="38">
          <cell r="N38">
            <v>5590194</v>
          </cell>
        </row>
        <row r="406">
          <cell r="H406">
            <v>69291714</v>
          </cell>
        </row>
        <row r="409">
          <cell r="H409">
            <v>4166447</v>
          </cell>
        </row>
        <row r="410">
          <cell r="H410">
            <v>14425708</v>
          </cell>
        </row>
        <row r="411">
          <cell r="H411">
            <v>395</v>
          </cell>
        </row>
        <row r="412">
          <cell r="N412">
            <v>49414631</v>
          </cell>
        </row>
        <row r="413">
          <cell r="N413">
            <v>21207228</v>
          </cell>
        </row>
        <row r="422">
          <cell r="H422">
            <v>4815271</v>
          </cell>
        </row>
        <row r="423">
          <cell r="H423">
            <v>394</v>
          </cell>
        </row>
      </sheetData>
      <sheetData sheetId="5">
        <row r="14">
          <cell r="M14">
            <v>19318023</v>
          </cell>
        </row>
        <row r="192">
          <cell r="M192">
            <v>5590194</v>
          </cell>
        </row>
        <row r="752">
          <cell r="E752">
            <v>24757664.48</v>
          </cell>
        </row>
        <row r="756">
          <cell r="E756">
            <v>4166447</v>
          </cell>
        </row>
        <row r="758">
          <cell r="E758">
            <v>14425708</v>
          </cell>
        </row>
        <row r="760">
          <cell r="L760">
            <v>49414631</v>
          </cell>
        </row>
        <row r="761">
          <cell r="L761">
            <v>21207228</v>
          </cell>
        </row>
        <row r="773">
          <cell r="E773">
            <v>24860139.219999999</v>
          </cell>
        </row>
        <row r="777">
          <cell r="E777">
            <v>4815271</v>
          </cell>
        </row>
      </sheetData>
      <sheetData sheetId="6">
        <row r="9">
          <cell r="Q9">
            <v>34599372.5</v>
          </cell>
        </row>
        <row r="10">
          <cell r="Q10">
            <v>105082232.5</v>
          </cell>
        </row>
        <row r="15">
          <cell r="E15">
            <v>118229188</v>
          </cell>
        </row>
        <row r="21">
          <cell r="Q21">
            <v>150000000</v>
          </cell>
        </row>
        <row r="22">
          <cell r="Q22">
            <v>250000000</v>
          </cell>
        </row>
        <row r="26">
          <cell r="E26">
            <v>30000000</v>
          </cell>
        </row>
        <row r="29">
          <cell r="E29">
            <v>401770812</v>
          </cell>
        </row>
        <row r="32">
          <cell r="E32">
            <v>10000000</v>
          </cell>
        </row>
        <row r="36">
          <cell r="E36">
            <v>888273769</v>
          </cell>
        </row>
        <row r="38">
          <cell r="E38">
            <v>1648934102.03</v>
          </cell>
        </row>
        <row r="45">
          <cell r="E45">
            <v>1404044306.53</v>
          </cell>
        </row>
        <row r="47">
          <cell r="E47">
            <v>9120000</v>
          </cell>
        </row>
        <row r="52">
          <cell r="E52">
            <v>9000000</v>
          </cell>
        </row>
        <row r="56">
          <cell r="T56">
            <v>838752337.82383788</v>
          </cell>
        </row>
        <row r="57">
          <cell r="T57">
            <v>372510319.17616212</v>
          </cell>
        </row>
        <row r="60">
          <cell r="E60">
            <v>4644000</v>
          </cell>
        </row>
        <row r="63">
          <cell r="E63">
            <v>5480000</v>
          </cell>
        </row>
        <row r="67">
          <cell r="E67">
            <v>135641</v>
          </cell>
        </row>
        <row r="69">
          <cell r="E69">
            <v>243743</v>
          </cell>
        </row>
        <row r="70">
          <cell r="E70">
            <v>48</v>
          </cell>
        </row>
        <row r="71">
          <cell r="E71">
            <v>12388.37</v>
          </cell>
        </row>
        <row r="72">
          <cell r="E72">
            <v>683545.95</v>
          </cell>
        </row>
        <row r="73">
          <cell r="E73">
            <v>320727.28000000003</v>
          </cell>
        </row>
        <row r="74">
          <cell r="E74">
            <v>307659.34000000003</v>
          </cell>
        </row>
        <row r="75">
          <cell r="E75">
            <v>0</v>
          </cell>
        </row>
        <row r="76">
          <cell r="E76">
            <v>5661</v>
          </cell>
        </row>
        <row r="77">
          <cell r="E77">
            <v>20959</v>
          </cell>
        </row>
        <row r="78">
          <cell r="E78">
            <v>893</v>
          </cell>
        </row>
        <row r="79">
          <cell r="E79">
            <v>12296</v>
          </cell>
        </row>
        <row r="80">
          <cell r="E80">
            <v>1292</v>
          </cell>
        </row>
        <row r="81">
          <cell r="E81">
            <v>4670</v>
          </cell>
        </row>
        <row r="82">
          <cell r="E82">
            <v>20273</v>
          </cell>
        </row>
        <row r="83">
          <cell r="E83">
            <v>13523153</v>
          </cell>
        </row>
        <row r="87">
          <cell r="E87">
            <v>1560364</v>
          </cell>
        </row>
        <row r="91">
          <cell r="E91">
            <v>49998000</v>
          </cell>
        </row>
        <row r="94">
          <cell r="Q94">
            <v>99664822</v>
          </cell>
        </row>
        <row r="95">
          <cell r="Q95">
            <v>44776949</v>
          </cell>
        </row>
        <row r="100">
          <cell r="Q100">
            <v>80000000</v>
          </cell>
        </row>
        <row r="101">
          <cell r="Q101">
            <v>70000000</v>
          </cell>
        </row>
        <row r="104">
          <cell r="E104">
            <v>149085515.74000001</v>
          </cell>
        </row>
        <row r="108">
          <cell r="E108">
            <v>6156517</v>
          </cell>
        </row>
        <row r="112">
          <cell r="E112">
            <v>2672107</v>
          </cell>
        </row>
        <row r="115">
          <cell r="E115">
            <v>598700698</v>
          </cell>
        </row>
        <row r="118">
          <cell r="E118">
            <v>195063420</v>
          </cell>
        </row>
        <row r="121">
          <cell r="Q121">
            <v>140000000</v>
          </cell>
        </row>
        <row r="122">
          <cell r="Q122">
            <v>10000000</v>
          </cell>
        </row>
        <row r="127">
          <cell r="E127">
            <v>63800000</v>
          </cell>
        </row>
        <row r="130">
          <cell r="Q130">
            <v>60000000</v>
          </cell>
        </row>
        <row r="131">
          <cell r="Q131">
            <v>50000000</v>
          </cell>
        </row>
        <row r="134">
          <cell r="E134">
            <v>9514272</v>
          </cell>
        </row>
        <row r="136">
          <cell r="E136">
            <v>2932941</v>
          </cell>
        </row>
        <row r="140">
          <cell r="E140">
            <v>27079164</v>
          </cell>
        </row>
        <row r="143">
          <cell r="E143">
            <v>21005285</v>
          </cell>
        </row>
        <row r="146">
          <cell r="E146">
            <v>11025000</v>
          </cell>
        </row>
        <row r="150">
          <cell r="E150">
            <v>12124000</v>
          </cell>
        </row>
        <row r="153">
          <cell r="E153">
            <v>14324882</v>
          </cell>
        </row>
        <row r="154">
          <cell r="E154">
            <v>3427593</v>
          </cell>
        </row>
        <row r="155">
          <cell r="E155">
            <v>14561443</v>
          </cell>
        </row>
        <row r="161">
          <cell r="E161">
            <v>1857851787.47</v>
          </cell>
        </row>
        <row r="163">
          <cell r="E163">
            <v>188013771.59999999</v>
          </cell>
        </row>
        <row r="168">
          <cell r="E168">
            <v>1818514618.24</v>
          </cell>
        </row>
        <row r="171">
          <cell r="O171">
            <v>41500000</v>
          </cell>
          <cell r="X171">
            <v>214799570</v>
          </cell>
          <cell r="Y171">
            <v>28073840.019999996</v>
          </cell>
        </row>
        <row r="172">
          <cell r="O172">
            <v>1500000</v>
          </cell>
        </row>
        <row r="174">
          <cell r="Q174">
            <v>333033725</v>
          </cell>
        </row>
        <row r="176">
          <cell r="E176">
            <v>10000000</v>
          </cell>
          <cell r="Q176">
            <v>43910365.170000002</v>
          </cell>
        </row>
        <row r="185">
          <cell r="E185">
            <v>134373732.13999999</v>
          </cell>
        </row>
        <row r="187">
          <cell r="E187">
            <v>24050000</v>
          </cell>
        </row>
        <row r="190">
          <cell r="E190">
            <v>39921300.090000004</v>
          </cell>
        </row>
        <row r="192">
          <cell r="E192">
            <v>29239494.5</v>
          </cell>
        </row>
        <row r="197">
          <cell r="E197">
            <v>411100738.07999998</v>
          </cell>
        </row>
        <row r="204">
          <cell r="E204">
            <v>985466650.87</v>
          </cell>
        </row>
        <row r="210">
          <cell r="E210">
            <v>82928835</v>
          </cell>
        </row>
        <row r="218">
          <cell r="E218">
            <v>9120000</v>
          </cell>
        </row>
        <row r="221">
          <cell r="E221">
            <v>12124000</v>
          </cell>
        </row>
        <row r="224">
          <cell r="E224">
            <v>5860000</v>
          </cell>
        </row>
        <row r="227">
          <cell r="E227">
            <v>5860000</v>
          </cell>
        </row>
        <row r="230">
          <cell r="E230">
            <v>5860000</v>
          </cell>
        </row>
        <row r="233">
          <cell r="E233">
            <v>5860000</v>
          </cell>
        </row>
        <row r="236">
          <cell r="E236">
            <v>5860000</v>
          </cell>
        </row>
        <row r="239">
          <cell r="E239">
            <v>5860000</v>
          </cell>
        </row>
        <row r="242">
          <cell r="E242">
            <v>5860000</v>
          </cell>
        </row>
        <row r="245">
          <cell r="E245">
            <v>5860000</v>
          </cell>
        </row>
        <row r="248">
          <cell r="E248">
            <v>5860000</v>
          </cell>
        </row>
        <row r="251">
          <cell r="E251">
            <v>5860000</v>
          </cell>
        </row>
        <row r="254">
          <cell r="E254">
            <v>5860000</v>
          </cell>
        </row>
        <row r="257">
          <cell r="E257">
            <v>5860000</v>
          </cell>
        </row>
        <row r="260">
          <cell r="E260">
            <v>191202392</v>
          </cell>
        </row>
        <row r="265">
          <cell r="E265">
            <v>784951735.84000003</v>
          </cell>
        </row>
        <row r="266">
          <cell r="E266">
            <v>318147659.99000001</v>
          </cell>
        </row>
        <row r="267">
          <cell r="E267">
            <v>295702288.58999997</v>
          </cell>
        </row>
        <row r="269">
          <cell r="E269">
            <v>12572000</v>
          </cell>
        </row>
        <row r="272">
          <cell r="E272">
            <v>6720000</v>
          </cell>
        </row>
        <row r="274">
          <cell r="E274">
            <v>6720000</v>
          </cell>
        </row>
        <row r="276">
          <cell r="E276">
            <v>10836000</v>
          </cell>
        </row>
        <row r="279">
          <cell r="P279">
            <v>113940</v>
          </cell>
        </row>
        <row r="280">
          <cell r="P280">
            <v>241260</v>
          </cell>
        </row>
        <row r="281">
          <cell r="E281">
            <v>243743</v>
          </cell>
          <cell r="P281">
            <v>436200</v>
          </cell>
        </row>
        <row r="282">
          <cell r="E282">
            <v>48</v>
          </cell>
          <cell r="P282">
            <v>459900</v>
          </cell>
        </row>
        <row r="283">
          <cell r="E283">
            <v>12388.37</v>
          </cell>
          <cell r="P283">
            <v>502400</v>
          </cell>
        </row>
        <row r="284">
          <cell r="E284">
            <v>683545.95</v>
          </cell>
        </row>
        <row r="285">
          <cell r="E285">
            <v>320727.28000000003</v>
          </cell>
        </row>
        <row r="286">
          <cell r="E286">
            <v>307659.34000000003</v>
          </cell>
        </row>
        <row r="287">
          <cell r="E287">
            <v>0</v>
          </cell>
        </row>
        <row r="288">
          <cell r="E288">
            <v>5661</v>
          </cell>
        </row>
        <row r="289">
          <cell r="E289">
            <v>20959</v>
          </cell>
        </row>
        <row r="290">
          <cell r="E290">
            <v>893</v>
          </cell>
        </row>
        <row r="291">
          <cell r="E291">
            <v>12296</v>
          </cell>
        </row>
        <row r="292">
          <cell r="E292">
            <v>1292</v>
          </cell>
        </row>
        <row r="293">
          <cell r="E293">
            <v>4670</v>
          </cell>
        </row>
        <row r="294">
          <cell r="E294">
            <v>20273</v>
          </cell>
        </row>
        <row r="295">
          <cell r="E295">
            <v>18724366</v>
          </cell>
        </row>
        <row r="299">
          <cell r="E299">
            <v>1820425</v>
          </cell>
        </row>
        <row r="303">
          <cell r="E303">
            <v>57980000</v>
          </cell>
        </row>
        <row r="306">
          <cell r="E306">
            <v>5860000</v>
          </cell>
        </row>
        <row r="308">
          <cell r="E308">
            <v>1603496574.4200001</v>
          </cell>
        </row>
        <row r="310">
          <cell r="E310">
            <v>161106755</v>
          </cell>
        </row>
        <row r="313">
          <cell r="E313">
            <v>3752777</v>
          </cell>
        </row>
        <row r="317">
          <cell r="E317">
            <v>1644373</v>
          </cell>
        </row>
        <row r="320">
          <cell r="E320">
            <v>5860000</v>
          </cell>
        </row>
        <row r="321">
          <cell r="O321">
            <v>5860000</v>
          </cell>
        </row>
        <row r="322">
          <cell r="E322">
            <v>5860000</v>
          </cell>
        </row>
        <row r="324">
          <cell r="E324">
            <v>5860000</v>
          </cell>
        </row>
        <row r="326">
          <cell r="E326">
            <v>5860000</v>
          </cell>
        </row>
        <row r="329">
          <cell r="E329">
            <v>5860000</v>
          </cell>
        </row>
        <row r="335">
          <cell r="E335">
            <v>9568000</v>
          </cell>
        </row>
        <row r="339">
          <cell r="E339">
            <v>12124000</v>
          </cell>
        </row>
        <row r="341">
          <cell r="E341">
            <v>15480000</v>
          </cell>
        </row>
        <row r="344">
          <cell r="O344">
            <v>150000000</v>
          </cell>
        </row>
        <row r="345">
          <cell r="O345">
            <v>10000000</v>
          </cell>
        </row>
        <row r="350">
          <cell r="E350">
            <v>330000000</v>
          </cell>
        </row>
        <row r="352">
          <cell r="E352">
            <v>127600000</v>
          </cell>
        </row>
        <row r="355">
          <cell r="E355">
            <v>2754431</v>
          </cell>
        </row>
        <row r="357">
          <cell r="E357">
            <v>5860000</v>
          </cell>
        </row>
        <row r="359">
          <cell r="E359">
            <v>445295563</v>
          </cell>
        </row>
        <row r="362">
          <cell r="E362">
            <v>218389717</v>
          </cell>
        </row>
        <row r="363">
          <cell r="E363">
            <v>5860000</v>
          </cell>
        </row>
        <row r="365">
          <cell r="E365">
            <v>33804165.420000002</v>
          </cell>
        </row>
        <row r="369">
          <cell r="E369">
            <v>364305762.02999997</v>
          </cell>
        </row>
        <row r="371">
          <cell r="E371">
            <v>18887085</v>
          </cell>
        </row>
        <row r="374">
          <cell r="E374">
            <v>5860000</v>
          </cell>
        </row>
        <row r="376">
          <cell r="E376">
            <v>11025000</v>
          </cell>
        </row>
        <row r="380">
          <cell r="E380">
            <v>9120000</v>
          </cell>
        </row>
        <row r="382">
          <cell r="E382">
            <v>6720000</v>
          </cell>
        </row>
        <row r="384">
          <cell r="E384">
            <v>6720000</v>
          </cell>
        </row>
        <row r="386">
          <cell r="E386">
            <v>7641171</v>
          </cell>
        </row>
        <row r="387">
          <cell r="E387">
            <v>9120000</v>
          </cell>
        </row>
        <row r="390">
          <cell r="E390">
            <v>9120000</v>
          </cell>
        </row>
        <row r="393">
          <cell r="E393">
            <v>3930880</v>
          </cell>
        </row>
        <row r="399">
          <cell r="E399">
            <v>21597503</v>
          </cell>
        </row>
        <row r="402">
          <cell r="E402">
            <v>88456806.099999994</v>
          </cell>
        </row>
        <row r="407">
          <cell r="E407">
            <v>6923255.2000000002</v>
          </cell>
        </row>
        <row r="413">
          <cell r="E413">
            <v>32925069.390000001</v>
          </cell>
        </row>
        <row r="418">
          <cell r="E418">
            <v>3258934000</v>
          </cell>
        </row>
        <row r="426">
          <cell r="E426">
            <v>75450000</v>
          </cell>
        </row>
        <row r="433">
          <cell r="E433">
            <v>35000000</v>
          </cell>
        </row>
        <row r="441">
          <cell r="E441">
            <v>4067134</v>
          </cell>
        </row>
        <row r="447">
          <cell r="E447">
            <v>3075150</v>
          </cell>
        </row>
        <row r="453">
          <cell r="E453">
            <v>2777555</v>
          </cell>
        </row>
        <row r="459">
          <cell r="E459">
            <v>46080000</v>
          </cell>
        </row>
        <row r="469">
          <cell r="E469">
            <v>7740000</v>
          </cell>
        </row>
        <row r="473">
          <cell r="E473">
            <v>6062150</v>
          </cell>
        </row>
        <row r="475">
          <cell r="E475">
            <v>7740000</v>
          </cell>
        </row>
        <row r="478">
          <cell r="E478">
            <v>7740000</v>
          </cell>
        </row>
        <row r="480">
          <cell r="E480">
            <v>9120000</v>
          </cell>
        </row>
        <row r="484">
          <cell r="E484">
            <v>4943466</v>
          </cell>
        </row>
        <row r="488">
          <cell r="E488">
            <v>15480000</v>
          </cell>
        </row>
        <row r="491">
          <cell r="E491">
            <v>2720000</v>
          </cell>
        </row>
        <row r="496">
          <cell r="E496">
            <v>4784000</v>
          </cell>
        </row>
        <row r="502">
          <cell r="E502">
            <v>6566600</v>
          </cell>
        </row>
        <row r="508">
          <cell r="E508">
            <v>6286000</v>
          </cell>
        </row>
        <row r="513">
          <cell r="N513">
            <v>9699200</v>
          </cell>
        </row>
        <row r="514">
          <cell r="N514">
            <v>2424800</v>
          </cell>
        </row>
        <row r="518">
          <cell r="E518">
            <v>7964000</v>
          </cell>
        </row>
        <row r="522">
          <cell r="E522">
            <v>3031000</v>
          </cell>
        </row>
        <row r="524">
          <cell r="E524">
            <v>12124000</v>
          </cell>
        </row>
        <row r="528">
          <cell r="E528">
            <v>4784000</v>
          </cell>
        </row>
        <row r="534">
          <cell r="E534">
            <v>4784000</v>
          </cell>
        </row>
        <row r="540">
          <cell r="E540">
            <v>4784000</v>
          </cell>
        </row>
        <row r="546">
          <cell r="E546">
            <v>4784000</v>
          </cell>
        </row>
        <row r="552">
          <cell r="E552">
            <v>6062000</v>
          </cell>
        </row>
        <row r="556">
          <cell r="E556">
            <v>4970840</v>
          </cell>
        </row>
        <row r="560">
          <cell r="E560">
            <v>4442760</v>
          </cell>
        </row>
        <row r="564">
          <cell r="E564">
            <v>3450000</v>
          </cell>
        </row>
        <row r="567">
          <cell r="E567">
            <v>3739200</v>
          </cell>
        </row>
        <row r="570">
          <cell r="E570">
            <v>6900000</v>
          </cell>
        </row>
        <row r="574">
          <cell r="E574">
            <v>4784000</v>
          </cell>
        </row>
        <row r="579">
          <cell r="E579">
            <v>9568000</v>
          </cell>
        </row>
        <row r="582">
          <cell r="E582">
            <v>4560000</v>
          </cell>
        </row>
        <row r="586">
          <cell r="E586">
            <v>3739200</v>
          </cell>
        </row>
        <row r="590">
          <cell r="E590">
            <v>4970840</v>
          </cell>
        </row>
        <row r="598">
          <cell r="E598">
            <v>7740000</v>
          </cell>
        </row>
        <row r="602">
          <cell r="E602">
            <v>6062150</v>
          </cell>
        </row>
        <row r="604">
          <cell r="E604">
            <v>7740000</v>
          </cell>
        </row>
        <row r="607">
          <cell r="E607">
            <v>7740000</v>
          </cell>
        </row>
        <row r="609">
          <cell r="E609">
            <v>2720000</v>
          </cell>
        </row>
        <row r="614">
          <cell r="E614">
            <v>4784000</v>
          </cell>
          <cell r="S614">
            <v>38250</v>
          </cell>
          <cell r="T614">
            <v>12750</v>
          </cell>
        </row>
        <row r="615">
          <cell r="S615">
            <v>18990</v>
          </cell>
          <cell r="T615">
            <v>44310</v>
          </cell>
        </row>
        <row r="620">
          <cell r="E620">
            <v>6566600</v>
          </cell>
        </row>
        <row r="626">
          <cell r="E626">
            <v>6286000</v>
          </cell>
        </row>
        <row r="631">
          <cell r="E631">
            <v>7964000</v>
          </cell>
        </row>
        <row r="635">
          <cell r="E635">
            <v>3031000</v>
          </cell>
        </row>
        <row r="637">
          <cell r="E637">
            <v>4784000</v>
          </cell>
        </row>
        <row r="643">
          <cell r="E643">
            <v>4784000</v>
          </cell>
        </row>
        <row r="649">
          <cell r="E649">
            <v>4784000</v>
          </cell>
        </row>
        <row r="655">
          <cell r="E655">
            <v>4784000</v>
          </cell>
        </row>
        <row r="661">
          <cell r="E661">
            <v>6062000</v>
          </cell>
        </row>
        <row r="665">
          <cell r="E665">
            <v>3758440</v>
          </cell>
        </row>
        <row r="669">
          <cell r="E669">
            <v>3359160</v>
          </cell>
        </row>
        <row r="673">
          <cell r="E673">
            <v>200771597</v>
          </cell>
        </row>
        <row r="680">
          <cell r="E680">
            <v>3450000</v>
          </cell>
        </row>
        <row r="683">
          <cell r="E683">
            <v>2827200</v>
          </cell>
        </row>
        <row r="686">
          <cell r="E686">
            <v>4784000</v>
          </cell>
        </row>
        <row r="691">
          <cell r="E691">
            <v>9568000</v>
          </cell>
        </row>
        <row r="694">
          <cell r="E694">
            <v>4560000</v>
          </cell>
        </row>
        <row r="698">
          <cell r="E698">
            <v>2827200</v>
          </cell>
        </row>
        <row r="702">
          <cell r="E702">
            <v>3758440</v>
          </cell>
        </row>
        <row r="710">
          <cell r="E710">
            <v>140342500</v>
          </cell>
        </row>
        <row r="716">
          <cell r="E716">
            <v>3394720</v>
          </cell>
        </row>
        <row r="720">
          <cell r="E720">
            <v>3034080</v>
          </cell>
        </row>
        <row r="724">
          <cell r="E724">
            <v>2553600</v>
          </cell>
        </row>
        <row r="727">
          <cell r="E727">
            <v>2553600</v>
          </cell>
        </row>
        <row r="731">
          <cell r="E731">
            <v>3394720</v>
          </cell>
        </row>
        <row r="735">
          <cell r="E735">
            <v>9120000</v>
          </cell>
        </row>
        <row r="743">
          <cell r="E743">
            <v>9120000</v>
          </cell>
        </row>
        <row r="747">
          <cell r="E747">
            <v>9120000</v>
          </cell>
        </row>
        <row r="750">
          <cell r="E750">
            <v>47872444</v>
          </cell>
        </row>
        <row r="754">
          <cell r="E754">
            <v>60500000</v>
          </cell>
        </row>
      </sheetData>
      <sheetData sheetId="7">
        <row r="12">
          <cell r="Q12">
            <v>105082232.5</v>
          </cell>
        </row>
        <row r="13">
          <cell r="Q13">
            <v>34599372.5</v>
          </cell>
        </row>
        <row r="19">
          <cell r="D19">
            <v>118229188</v>
          </cell>
        </row>
        <row r="25">
          <cell r="Q25">
            <v>150000000</v>
          </cell>
        </row>
        <row r="26">
          <cell r="Q26">
            <v>250000000</v>
          </cell>
        </row>
        <row r="29">
          <cell r="D29">
            <v>30000000</v>
          </cell>
        </row>
        <row r="31">
          <cell r="D31">
            <v>401770812</v>
          </cell>
        </row>
        <row r="33">
          <cell r="D33">
            <v>10000000</v>
          </cell>
        </row>
        <row r="36">
          <cell r="D36">
            <v>888273769</v>
          </cell>
        </row>
        <row r="38">
          <cell r="D38">
            <v>1648934102.03</v>
          </cell>
        </row>
        <row r="45">
          <cell r="D45">
            <v>1404044306.53</v>
          </cell>
        </row>
        <row r="47">
          <cell r="D47">
            <v>9120000</v>
          </cell>
        </row>
        <row r="51">
          <cell r="D51">
            <v>9000000</v>
          </cell>
        </row>
        <row r="54">
          <cell r="Q54">
            <v>839398733</v>
          </cell>
        </row>
        <row r="55">
          <cell r="Q55">
            <v>371863924</v>
          </cell>
        </row>
        <row r="57">
          <cell r="D57">
            <v>4644000</v>
          </cell>
        </row>
        <row r="59">
          <cell r="D59">
            <v>5480000</v>
          </cell>
        </row>
        <row r="62">
          <cell r="D62">
            <v>135641</v>
          </cell>
        </row>
        <row r="63">
          <cell r="D63">
            <v>243791</v>
          </cell>
        </row>
        <row r="64">
          <cell r="D64">
            <v>1324320.94</v>
          </cell>
        </row>
        <row r="65">
          <cell r="D65">
            <v>66044</v>
          </cell>
        </row>
        <row r="66">
          <cell r="D66">
            <v>13523153</v>
          </cell>
        </row>
        <row r="69">
          <cell r="D69">
            <v>1560364</v>
          </cell>
        </row>
        <row r="72">
          <cell r="D72">
            <v>49998000</v>
          </cell>
        </row>
        <row r="75">
          <cell r="Q75">
            <v>99664822</v>
          </cell>
        </row>
        <row r="76">
          <cell r="Q76">
            <v>44776949</v>
          </cell>
        </row>
        <row r="79">
          <cell r="Q79">
            <v>80000000</v>
          </cell>
        </row>
        <row r="80">
          <cell r="Q80">
            <v>70000000</v>
          </cell>
        </row>
        <row r="82">
          <cell r="D82">
            <v>149085515.74000001</v>
          </cell>
        </row>
        <row r="85">
          <cell r="D85">
            <v>6156517</v>
          </cell>
        </row>
        <row r="88">
          <cell r="D88">
            <v>2672107</v>
          </cell>
        </row>
        <row r="90">
          <cell r="D90">
            <v>598700698</v>
          </cell>
        </row>
        <row r="92">
          <cell r="D92">
            <v>195063420</v>
          </cell>
        </row>
        <row r="94">
          <cell r="O94">
            <v>140000000</v>
          </cell>
        </row>
        <row r="95">
          <cell r="O95">
            <v>10000000</v>
          </cell>
        </row>
        <row r="99">
          <cell r="D99">
            <v>63800000</v>
          </cell>
        </row>
        <row r="101">
          <cell r="Q101">
            <v>60000000</v>
          </cell>
        </row>
        <row r="102">
          <cell r="Q102">
            <v>50000000</v>
          </cell>
        </row>
        <row r="104">
          <cell r="D104">
            <v>9514272</v>
          </cell>
        </row>
        <row r="105">
          <cell r="D105">
            <v>2932941</v>
          </cell>
        </row>
        <row r="106">
          <cell r="D106">
            <v>0</v>
          </cell>
        </row>
        <row r="108">
          <cell r="D108">
            <v>27079164</v>
          </cell>
        </row>
        <row r="110">
          <cell r="D110">
            <v>21005285</v>
          </cell>
        </row>
        <row r="112">
          <cell r="D112">
            <v>11025000</v>
          </cell>
        </row>
        <row r="115">
          <cell r="D115">
            <v>12124000</v>
          </cell>
        </row>
        <row r="117">
          <cell r="D117">
            <v>14324882</v>
          </cell>
        </row>
        <row r="118">
          <cell r="D118">
            <v>3427593</v>
          </cell>
        </row>
        <row r="119">
          <cell r="D119">
            <v>14561443</v>
          </cell>
        </row>
        <row r="121">
          <cell r="D121">
            <v>1918636</v>
          </cell>
        </row>
        <row r="128">
          <cell r="D128">
            <v>1857851787.47</v>
          </cell>
        </row>
        <row r="130">
          <cell r="D130">
            <v>188013771.59999999</v>
          </cell>
        </row>
        <row r="133">
          <cell r="D133">
            <v>1818514618.2399998</v>
          </cell>
        </row>
        <row r="135">
          <cell r="D135">
            <v>43000000</v>
          </cell>
        </row>
        <row r="137">
          <cell r="D137">
            <v>547833295</v>
          </cell>
        </row>
        <row r="139">
          <cell r="D139">
            <v>10000000</v>
          </cell>
        </row>
        <row r="142">
          <cell r="D142">
            <v>71984205.189999998</v>
          </cell>
        </row>
        <row r="146">
          <cell r="D146">
            <v>134373732.13999999</v>
          </cell>
        </row>
        <row r="148">
          <cell r="D148">
            <v>24050000</v>
          </cell>
        </row>
        <row r="151">
          <cell r="D151">
            <v>39921300.090000004</v>
          </cell>
        </row>
        <row r="153">
          <cell r="D153">
            <v>29239494.5</v>
          </cell>
        </row>
        <row r="157">
          <cell r="D157">
            <v>411100738.07999998</v>
          </cell>
        </row>
        <row r="162">
          <cell r="D162">
            <v>985466650.87</v>
          </cell>
        </row>
        <row r="166">
          <cell r="D166">
            <v>82928835</v>
          </cell>
        </row>
        <row r="172">
          <cell r="D172">
            <v>9120000</v>
          </cell>
        </row>
        <row r="174">
          <cell r="D174">
            <v>12124000</v>
          </cell>
        </row>
        <row r="176">
          <cell r="D176">
            <v>5860000</v>
          </cell>
        </row>
        <row r="178">
          <cell r="D178">
            <v>5860000</v>
          </cell>
        </row>
        <row r="180">
          <cell r="D180">
            <v>5860000</v>
          </cell>
        </row>
        <row r="182">
          <cell r="D182">
            <v>5860000</v>
          </cell>
        </row>
        <row r="184">
          <cell r="D184">
            <v>5860000</v>
          </cell>
        </row>
        <row r="186">
          <cell r="D186">
            <v>5860000</v>
          </cell>
        </row>
        <row r="188">
          <cell r="D188">
            <v>5860000</v>
          </cell>
        </row>
        <row r="190">
          <cell r="D190">
            <v>0</v>
          </cell>
        </row>
        <row r="192">
          <cell r="D192">
            <v>5860000</v>
          </cell>
        </row>
        <row r="194">
          <cell r="D194">
            <v>5860000</v>
          </cell>
        </row>
        <row r="196">
          <cell r="D196">
            <v>5860000</v>
          </cell>
        </row>
        <row r="198">
          <cell r="D198">
            <v>5860000</v>
          </cell>
        </row>
        <row r="202">
          <cell r="D202">
            <v>5860000</v>
          </cell>
          <cell r="Q202">
            <v>113940</v>
          </cell>
        </row>
        <row r="203">
          <cell r="Q203">
            <v>241260</v>
          </cell>
        </row>
        <row r="204">
          <cell r="D204">
            <v>191202392</v>
          </cell>
          <cell r="Q204">
            <v>436200</v>
          </cell>
        </row>
        <row r="205">
          <cell r="Q205">
            <v>459900</v>
          </cell>
        </row>
        <row r="206">
          <cell r="Q206">
            <v>502400</v>
          </cell>
        </row>
        <row r="207">
          <cell r="D207">
            <v>784951735.84000003</v>
          </cell>
        </row>
        <row r="208">
          <cell r="D208">
            <v>318147659.99000001</v>
          </cell>
        </row>
        <row r="209">
          <cell r="D209">
            <v>295702288.59000003</v>
          </cell>
        </row>
        <row r="211">
          <cell r="D211">
            <v>12572000</v>
          </cell>
        </row>
        <row r="213">
          <cell r="D213">
            <v>6720000</v>
          </cell>
        </row>
        <row r="215">
          <cell r="D215">
            <v>6720000</v>
          </cell>
        </row>
        <row r="217">
          <cell r="D217">
            <v>10836000</v>
          </cell>
        </row>
        <row r="220">
          <cell r="D220">
            <v>243791</v>
          </cell>
        </row>
        <row r="221">
          <cell r="D221">
            <v>1324320.94</v>
          </cell>
        </row>
        <row r="222">
          <cell r="D222">
            <v>66044</v>
          </cell>
        </row>
        <row r="223">
          <cell r="D223">
            <v>18724366</v>
          </cell>
        </row>
        <row r="226">
          <cell r="D226">
            <v>1820425</v>
          </cell>
        </row>
        <row r="229">
          <cell r="D229">
            <v>57980000</v>
          </cell>
        </row>
        <row r="232">
          <cell r="D232">
            <v>5860000</v>
          </cell>
        </row>
        <row r="234">
          <cell r="D234">
            <v>1603496574.4199998</v>
          </cell>
        </row>
        <row r="235">
          <cell r="D235">
            <v>161106755</v>
          </cell>
        </row>
        <row r="238">
          <cell r="D238">
            <v>3752777</v>
          </cell>
        </row>
        <row r="241">
          <cell r="D241">
            <v>1644373</v>
          </cell>
        </row>
        <row r="243">
          <cell r="D243">
            <v>5860000</v>
          </cell>
        </row>
        <row r="245">
          <cell r="D245">
            <v>5860000</v>
          </cell>
        </row>
        <row r="247">
          <cell r="D247">
            <v>5860000</v>
          </cell>
        </row>
        <row r="249">
          <cell r="D249">
            <v>5860000</v>
          </cell>
        </row>
        <row r="251">
          <cell r="D251">
            <v>5860000</v>
          </cell>
        </row>
        <row r="253">
          <cell r="D253">
            <v>5860000</v>
          </cell>
        </row>
        <row r="261">
          <cell r="D261">
            <v>9568000</v>
          </cell>
        </row>
        <row r="264">
          <cell r="D264">
            <v>12124000</v>
          </cell>
        </row>
        <row r="266">
          <cell r="D266">
            <v>15480000</v>
          </cell>
        </row>
        <row r="268">
          <cell r="O268">
            <v>150000000</v>
          </cell>
        </row>
        <row r="269">
          <cell r="O269">
            <v>10000000</v>
          </cell>
        </row>
        <row r="273">
          <cell r="D273">
            <v>330000000</v>
          </cell>
        </row>
        <row r="277">
          <cell r="D277">
            <v>127600000</v>
          </cell>
        </row>
        <row r="279">
          <cell r="D279">
            <v>2754431</v>
          </cell>
        </row>
        <row r="280">
          <cell r="D280">
            <v>5860000</v>
          </cell>
        </row>
        <row r="282">
          <cell r="D282">
            <v>445325563</v>
          </cell>
        </row>
        <row r="284">
          <cell r="D284">
            <v>218389717</v>
          </cell>
        </row>
        <row r="285">
          <cell r="D285">
            <v>5860000</v>
          </cell>
        </row>
        <row r="287">
          <cell r="D287">
            <v>33804165.420000002</v>
          </cell>
        </row>
        <row r="290">
          <cell r="D290">
            <v>364305762.02999997</v>
          </cell>
        </row>
        <row r="292">
          <cell r="D292">
            <v>18887085</v>
          </cell>
        </row>
        <row r="294">
          <cell r="D294">
            <v>5860000</v>
          </cell>
        </row>
        <row r="296">
          <cell r="D296">
            <v>0</v>
          </cell>
        </row>
        <row r="297">
          <cell r="D297">
            <v>11025000</v>
          </cell>
        </row>
        <row r="300">
          <cell r="D300">
            <v>9120000</v>
          </cell>
        </row>
        <row r="302">
          <cell r="D302">
            <v>6720000</v>
          </cell>
        </row>
        <row r="303">
          <cell r="D303">
            <v>6720000</v>
          </cell>
        </row>
        <row r="305">
          <cell r="D305">
            <v>7641171</v>
          </cell>
        </row>
        <row r="306">
          <cell r="D306">
            <v>9120000</v>
          </cell>
        </row>
        <row r="308">
          <cell r="D308">
            <v>9120000</v>
          </cell>
        </row>
        <row r="310">
          <cell r="D310">
            <v>3930880</v>
          </cell>
        </row>
        <row r="316">
          <cell r="D316">
            <v>21597503</v>
          </cell>
        </row>
        <row r="323">
          <cell r="D323">
            <v>32925069.390000001</v>
          </cell>
        </row>
        <row r="329">
          <cell r="D329">
            <v>88456806.099999994</v>
          </cell>
        </row>
        <row r="332">
          <cell r="D332">
            <v>6923255.2000000002</v>
          </cell>
        </row>
        <row r="338">
          <cell r="D338">
            <v>3258934000</v>
          </cell>
        </row>
        <row r="344">
          <cell r="D344">
            <v>75450000</v>
          </cell>
        </row>
        <row r="348">
          <cell r="D348">
            <v>35000000</v>
          </cell>
        </row>
        <row r="354">
          <cell r="D354">
            <v>4067134</v>
          </cell>
        </row>
        <row r="357">
          <cell r="D357">
            <v>3075150</v>
          </cell>
        </row>
        <row r="362">
          <cell r="D362">
            <v>2777555</v>
          </cell>
        </row>
        <row r="367">
          <cell r="D367">
            <v>46080000</v>
          </cell>
        </row>
        <row r="371">
          <cell r="D371">
            <v>140342500</v>
          </cell>
        </row>
        <row r="378">
          <cell r="D378">
            <v>9120000</v>
          </cell>
        </row>
        <row r="382">
          <cell r="D382">
            <v>7740000</v>
          </cell>
        </row>
        <row r="386">
          <cell r="D386">
            <v>7740000</v>
          </cell>
        </row>
        <row r="390">
          <cell r="D390">
            <v>6062150</v>
          </cell>
        </row>
        <row r="393">
          <cell r="D393">
            <v>6062150</v>
          </cell>
        </row>
        <row r="396">
          <cell r="D396">
            <v>7740000</v>
          </cell>
        </row>
        <row r="399">
          <cell r="D399">
            <v>7740000</v>
          </cell>
        </row>
        <row r="402">
          <cell r="D402">
            <v>7740000</v>
          </cell>
        </row>
        <row r="405">
          <cell r="D405">
            <v>7740000</v>
          </cell>
        </row>
        <row r="408">
          <cell r="D408">
            <v>9120000</v>
          </cell>
        </row>
        <row r="411">
          <cell r="D411">
            <v>4943466</v>
          </cell>
        </row>
        <row r="414">
          <cell r="D414">
            <v>15480000</v>
          </cell>
        </row>
        <row r="416">
          <cell r="D416">
            <v>2720000</v>
          </cell>
        </row>
        <row r="419">
          <cell r="D419">
            <v>2720000</v>
          </cell>
        </row>
        <row r="421">
          <cell r="R421">
            <v>38250</v>
          </cell>
          <cell r="S421">
            <v>12750</v>
          </cell>
        </row>
        <row r="422">
          <cell r="R422">
            <v>18990</v>
          </cell>
          <cell r="S422">
            <v>44310</v>
          </cell>
        </row>
        <row r="426">
          <cell r="D426">
            <v>4784000</v>
          </cell>
        </row>
        <row r="431">
          <cell r="D431">
            <v>4784000</v>
          </cell>
        </row>
        <row r="436">
          <cell r="D436">
            <v>6566600</v>
          </cell>
        </row>
        <row r="441">
          <cell r="D441">
            <v>6566600</v>
          </cell>
        </row>
        <row r="446">
          <cell r="D446">
            <v>6286000</v>
          </cell>
        </row>
        <row r="451">
          <cell r="D451">
            <v>6286000</v>
          </cell>
        </row>
        <row r="456">
          <cell r="D456">
            <v>12124000</v>
          </cell>
        </row>
        <row r="460">
          <cell r="D460">
            <v>7964000</v>
          </cell>
        </row>
        <row r="464">
          <cell r="D464">
            <v>7964000</v>
          </cell>
        </row>
        <row r="476">
          <cell r="D476">
            <v>3031000</v>
          </cell>
        </row>
        <row r="479">
          <cell r="D479">
            <v>3031000</v>
          </cell>
        </row>
        <row r="482">
          <cell r="D482">
            <v>12124000</v>
          </cell>
        </row>
        <row r="486">
          <cell r="D486">
            <v>9120000</v>
          </cell>
        </row>
        <row r="489">
          <cell r="D489">
            <v>4784000</v>
          </cell>
        </row>
        <row r="494">
          <cell r="D494">
            <v>4784000</v>
          </cell>
        </row>
        <row r="499">
          <cell r="D499">
            <v>4784000</v>
          </cell>
        </row>
        <row r="504">
          <cell r="D504">
            <v>4784000</v>
          </cell>
        </row>
        <row r="509">
          <cell r="D509">
            <v>4784000</v>
          </cell>
        </row>
        <row r="514">
          <cell r="D514">
            <v>4784000</v>
          </cell>
        </row>
        <row r="519">
          <cell r="D519">
            <v>4784000</v>
          </cell>
        </row>
        <row r="524">
          <cell r="D524">
            <v>4784000</v>
          </cell>
        </row>
        <row r="529">
          <cell r="D529">
            <v>6062000</v>
          </cell>
        </row>
        <row r="533">
          <cell r="D533">
            <v>6062000</v>
          </cell>
        </row>
        <row r="537">
          <cell r="D537">
            <v>4970840</v>
          </cell>
        </row>
        <row r="541">
          <cell r="D541">
            <v>3758440</v>
          </cell>
        </row>
        <row r="545">
          <cell r="D545">
            <v>3394720</v>
          </cell>
        </row>
        <row r="553">
          <cell r="D553">
            <v>0</v>
          </cell>
        </row>
        <row r="557">
          <cell r="D557">
            <v>2553600</v>
          </cell>
        </row>
        <row r="561">
          <cell r="D561">
            <v>4442760</v>
          </cell>
        </row>
        <row r="565">
          <cell r="D565">
            <v>3359160</v>
          </cell>
        </row>
        <row r="569">
          <cell r="D569">
            <v>3034080</v>
          </cell>
        </row>
        <row r="580">
          <cell r="D580">
            <v>200771597</v>
          </cell>
        </row>
        <row r="586">
          <cell r="D586">
            <v>3450000</v>
          </cell>
        </row>
        <row r="589">
          <cell r="D589">
            <v>3450000</v>
          </cell>
        </row>
        <row r="592">
          <cell r="D592">
            <v>47872444</v>
          </cell>
        </row>
        <row r="596">
          <cell r="D596">
            <v>3739200</v>
          </cell>
        </row>
        <row r="599">
          <cell r="D599">
            <v>2827200</v>
          </cell>
        </row>
        <row r="602">
          <cell r="D602">
            <v>2553600</v>
          </cell>
        </row>
        <row r="611">
          <cell r="D611">
            <v>6900000</v>
          </cell>
        </row>
        <row r="618">
          <cell r="D618">
            <v>4784000</v>
          </cell>
        </row>
        <row r="623">
          <cell r="D623">
            <v>4784000</v>
          </cell>
        </row>
        <row r="627">
          <cell r="D627">
            <v>9568000</v>
          </cell>
        </row>
        <row r="630">
          <cell r="D630">
            <v>9568000</v>
          </cell>
        </row>
        <row r="632">
          <cell r="D632">
            <v>4560000</v>
          </cell>
        </row>
        <row r="636">
          <cell r="D636">
            <v>4560000</v>
          </cell>
        </row>
        <row r="640">
          <cell r="D640">
            <v>3739200</v>
          </cell>
        </row>
        <row r="644">
          <cell r="D644">
            <v>2827200</v>
          </cell>
        </row>
        <row r="648">
          <cell r="D648">
            <v>2553600</v>
          </cell>
        </row>
        <row r="652">
          <cell r="D652">
            <v>60500000</v>
          </cell>
        </row>
        <row r="658">
          <cell r="D658">
            <v>4970840</v>
          </cell>
        </row>
        <row r="662">
          <cell r="D662">
            <v>3758440</v>
          </cell>
        </row>
        <row r="666">
          <cell r="D666">
            <v>3394720</v>
          </cell>
        </row>
        <row r="670">
          <cell r="D670">
            <v>9120000</v>
          </cell>
        </row>
      </sheetData>
      <sheetData sheetId="8">
        <row r="9">
          <cell r="F9">
            <v>5781262</v>
          </cell>
        </row>
        <row r="11">
          <cell r="F11">
            <v>1353825</v>
          </cell>
        </row>
        <row r="12">
          <cell r="F12">
            <v>58847</v>
          </cell>
        </row>
        <row r="13">
          <cell r="F13">
            <v>250108</v>
          </cell>
          <cell r="O13">
            <v>106890</v>
          </cell>
        </row>
        <row r="14">
          <cell r="O14">
            <v>72200</v>
          </cell>
        </row>
        <row r="15">
          <cell r="F15">
            <v>599</v>
          </cell>
          <cell r="O15">
            <v>90000</v>
          </cell>
        </row>
        <row r="16">
          <cell r="F16">
            <v>12096858</v>
          </cell>
        </row>
        <row r="17">
          <cell r="F17">
            <v>3107390</v>
          </cell>
        </row>
        <row r="18">
          <cell r="F18">
            <v>3929</v>
          </cell>
          <cell r="O18">
            <v>257000</v>
          </cell>
        </row>
        <row r="19">
          <cell r="F19">
            <v>27053</v>
          </cell>
          <cell r="O19">
            <v>151800</v>
          </cell>
        </row>
        <row r="20">
          <cell r="O20">
            <v>505210</v>
          </cell>
        </row>
        <row r="21">
          <cell r="F21">
            <v>7851</v>
          </cell>
          <cell r="O21">
            <v>526800</v>
          </cell>
        </row>
        <row r="22">
          <cell r="F22">
            <v>4630550</v>
          </cell>
          <cell r="O22">
            <v>277100</v>
          </cell>
        </row>
        <row r="23">
          <cell r="F23">
            <v>14092821</v>
          </cell>
          <cell r="O23">
            <v>152700</v>
          </cell>
        </row>
        <row r="24">
          <cell r="F24">
            <v>24757664.48</v>
          </cell>
        </row>
        <row r="30">
          <cell r="F30">
            <v>11143782</v>
          </cell>
        </row>
        <row r="32">
          <cell r="F32">
            <v>1353825</v>
          </cell>
        </row>
        <row r="33">
          <cell r="F33">
            <v>58847</v>
          </cell>
        </row>
        <row r="34">
          <cell r="F34">
            <v>250108</v>
          </cell>
        </row>
        <row r="36">
          <cell r="F36">
            <v>599</v>
          </cell>
        </row>
        <row r="37">
          <cell r="F37">
            <v>5611534</v>
          </cell>
        </row>
        <row r="38">
          <cell r="F38">
            <v>3929</v>
          </cell>
        </row>
        <row r="39">
          <cell r="F39">
            <v>27053</v>
          </cell>
        </row>
        <row r="41">
          <cell r="F41">
            <v>7851</v>
          </cell>
        </row>
        <row r="42">
          <cell r="F42">
            <v>122390843.23</v>
          </cell>
        </row>
        <row r="43">
          <cell r="F43">
            <v>7382741</v>
          </cell>
        </row>
        <row r="44">
          <cell r="F44">
            <v>24860139.219999999</v>
          </cell>
        </row>
        <row r="50">
          <cell r="O50">
            <v>24655</v>
          </cell>
        </row>
        <row r="51">
          <cell r="O51">
            <v>52495</v>
          </cell>
        </row>
        <row r="57">
          <cell r="F57">
            <v>3474800</v>
          </cell>
        </row>
      </sheetData>
      <sheetData sheetId="9">
        <row r="9">
          <cell r="F9">
            <v>1918636</v>
          </cell>
        </row>
        <row r="10">
          <cell r="F10">
            <v>5781262</v>
          </cell>
        </row>
        <row r="12">
          <cell r="F12">
            <v>13577</v>
          </cell>
        </row>
        <row r="13">
          <cell r="F13">
            <v>308064</v>
          </cell>
        </row>
        <row r="14">
          <cell r="F14">
            <v>332361</v>
          </cell>
        </row>
        <row r="15">
          <cell r="F15">
            <v>695421</v>
          </cell>
        </row>
        <row r="16">
          <cell r="F16">
            <v>2201</v>
          </cell>
        </row>
        <row r="17">
          <cell r="F17">
            <v>2201</v>
          </cell>
        </row>
        <row r="18">
          <cell r="F18">
            <v>572</v>
          </cell>
        </row>
        <row r="19">
          <cell r="F19">
            <v>572</v>
          </cell>
        </row>
        <row r="20">
          <cell r="F20">
            <v>14243</v>
          </cell>
        </row>
        <row r="21">
          <cell r="F21">
            <v>2685</v>
          </cell>
        </row>
        <row r="22">
          <cell r="F22">
            <v>12183</v>
          </cell>
        </row>
        <row r="23">
          <cell r="F23">
            <v>1201</v>
          </cell>
        </row>
        <row r="24">
          <cell r="F24">
            <v>736</v>
          </cell>
        </row>
        <row r="25">
          <cell r="F25">
            <v>18585</v>
          </cell>
        </row>
        <row r="26">
          <cell r="F26">
            <v>8070</v>
          </cell>
        </row>
        <row r="28">
          <cell r="F28">
            <v>72</v>
          </cell>
          <cell r="O28">
            <v>106890</v>
          </cell>
        </row>
        <row r="29">
          <cell r="F29">
            <v>72</v>
          </cell>
          <cell r="O29">
            <v>72200</v>
          </cell>
        </row>
        <row r="30">
          <cell r="F30">
            <v>249913</v>
          </cell>
          <cell r="O30">
            <v>90000</v>
          </cell>
        </row>
        <row r="31">
          <cell r="F31">
            <v>51</v>
          </cell>
        </row>
        <row r="33">
          <cell r="F33">
            <v>599</v>
          </cell>
          <cell r="O33">
            <v>257000</v>
          </cell>
        </row>
        <row r="34">
          <cell r="F34">
            <v>12096858</v>
          </cell>
          <cell r="O34">
            <v>151800</v>
          </cell>
        </row>
        <row r="35">
          <cell r="O35">
            <v>505210</v>
          </cell>
        </row>
        <row r="36">
          <cell r="F36">
            <v>3107390</v>
          </cell>
          <cell r="O36">
            <v>526800</v>
          </cell>
        </row>
        <row r="37">
          <cell r="O37">
            <v>277100</v>
          </cell>
        </row>
        <row r="38">
          <cell r="F38">
            <v>1939</v>
          </cell>
          <cell r="O38">
            <v>152700</v>
          </cell>
        </row>
        <row r="41">
          <cell r="F41">
            <v>1990</v>
          </cell>
        </row>
        <row r="43">
          <cell r="F43">
            <v>13527</v>
          </cell>
        </row>
        <row r="46">
          <cell r="F46">
            <v>13526</v>
          </cell>
        </row>
        <row r="49">
          <cell r="F49">
            <v>3308</v>
          </cell>
        </row>
        <row r="50">
          <cell r="F50">
            <v>77</v>
          </cell>
        </row>
        <row r="51">
          <cell r="F51">
            <v>1157</v>
          </cell>
        </row>
        <row r="52">
          <cell r="F52">
            <v>3309</v>
          </cell>
        </row>
        <row r="53">
          <cell r="F53">
            <v>4630550</v>
          </cell>
        </row>
        <row r="54">
          <cell r="F54">
            <v>14092821</v>
          </cell>
        </row>
        <row r="61">
          <cell r="F61">
            <v>11143782</v>
          </cell>
        </row>
        <row r="63">
          <cell r="F63">
            <v>13577</v>
          </cell>
        </row>
        <row r="64">
          <cell r="F64">
            <v>308604</v>
          </cell>
          <cell r="O64">
            <v>24655</v>
          </cell>
        </row>
        <row r="65">
          <cell r="F65">
            <v>332361</v>
          </cell>
          <cell r="O65">
            <v>52495</v>
          </cell>
        </row>
        <row r="66">
          <cell r="F66">
            <v>694881</v>
          </cell>
        </row>
        <row r="67">
          <cell r="F67">
            <v>2201</v>
          </cell>
        </row>
        <row r="68">
          <cell r="F68">
            <v>2201</v>
          </cell>
        </row>
        <row r="69">
          <cell r="F69">
            <v>572</v>
          </cell>
        </row>
        <row r="70">
          <cell r="F70">
            <v>572</v>
          </cell>
        </row>
        <row r="71">
          <cell r="F71">
            <v>14243</v>
          </cell>
        </row>
        <row r="72">
          <cell r="F72">
            <v>2685</v>
          </cell>
        </row>
        <row r="73">
          <cell r="F73">
            <v>12183</v>
          </cell>
        </row>
        <row r="74">
          <cell r="F74">
            <v>1201</v>
          </cell>
        </row>
        <row r="75">
          <cell r="F75">
            <v>736</v>
          </cell>
        </row>
        <row r="76">
          <cell r="F76">
            <v>18585</v>
          </cell>
        </row>
        <row r="77">
          <cell r="F77">
            <v>8070</v>
          </cell>
        </row>
        <row r="79">
          <cell r="F79">
            <v>72</v>
          </cell>
        </row>
        <row r="80">
          <cell r="F80">
            <v>72</v>
          </cell>
        </row>
        <row r="81">
          <cell r="F81">
            <v>249913</v>
          </cell>
        </row>
        <row r="82">
          <cell r="F82">
            <v>51</v>
          </cell>
        </row>
        <row r="85">
          <cell r="F85">
            <v>5611534</v>
          </cell>
        </row>
        <row r="87">
          <cell r="F87">
            <v>1939</v>
          </cell>
        </row>
        <row r="89">
          <cell r="F89">
            <v>1990</v>
          </cell>
        </row>
        <row r="91">
          <cell r="F91">
            <v>13527</v>
          </cell>
        </row>
        <row r="94">
          <cell r="F94">
            <v>13526</v>
          </cell>
        </row>
        <row r="97">
          <cell r="F97">
            <v>3308</v>
          </cell>
        </row>
        <row r="98">
          <cell r="F98">
            <v>77</v>
          </cell>
        </row>
        <row r="99">
          <cell r="F99">
            <v>1157</v>
          </cell>
        </row>
        <row r="100">
          <cell r="F100">
            <v>3309</v>
          </cell>
        </row>
        <row r="101">
          <cell r="F101">
            <v>122390843.23</v>
          </cell>
        </row>
        <row r="104">
          <cell r="F104">
            <v>7382741</v>
          </cell>
        </row>
        <row r="109">
          <cell r="F109">
            <v>3474800</v>
          </cell>
        </row>
      </sheetData>
      <sheetData sheetId="10" refreshError="1"/>
      <sheetData sheetId="11">
        <row r="2">
          <cell r="D2">
            <v>75400</v>
          </cell>
        </row>
        <row r="3">
          <cell r="D3">
            <v>107200</v>
          </cell>
        </row>
        <row r="4">
          <cell r="D4">
            <v>269400</v>
          </cell>
        </row>
        <row r="5">
          <cell r="D5">
            <v>72200</v>
          </cell>
        </row>
        <row r="6">
          <cell r="D6">
            <v>158700</v>
          </cell>
        </row>
        <row r="9">
          <cell r="D9">
            <v>75600</v>
          </cell>
        </row>
        <row r="10">
          <cell r="D10">
            <v>69600</v>
          </cell>
        </row>
        <row r="11">
          <cell r="D11">
            <v>69600</v>
          </cell>
        </row>
        <row r="12">
          <cell r="D12">
            <v>75600</v>
          </cell>
        </row>
        <row r="13">
          <cell r="D13">
            <v>69600</v>
          </cell>
        </row>
        <row r="14">
          <cell r="D14">
            <v>75600</v>
          </cell>
        </row>
        <row r="15">
          <cell r="D15">
            <v>75200</v>
          </cell>
        </row>
        <row r="16">
          <cell r="D16">
            <v>75600</v>
          </cell>
        </row>
        <row r="17">
          <cell r="D17">
            <v>69600</v>
          </cell>
        </row>
        <row r="18">
          <cell r="D18">
            <v>69600</v>
          </cell>
        </row>
        <row r="19">
          <cell r="D19">
            <v>55700</v>
          </cell>
        </row>
        <row r="20">
          <cell r="D20">
            <v>119000</v>
          </cell>
        </row>
        <row r="21">
          <cell r="D21">
            <v>69600</v>
          </cell>
        </row>
        <row r="22">
          <cell r="D22">
            <v>75600</v>
          </cell>
        </row>
        <row r="23">
          <cell r="D23">
            <v>69600</v>
          </cell>
        </row>
        <row r="24">
          <cell r="D24">
            <v>69600</v>
          </cell>
        </row>
        <row r="25">
          <cell r="D25">
            <v>75600</v>
          </cell>
        </row>
        <row r="26">
          <cell r="D26">
            <v>69600</v>
          </cell>
        </row>
        <row r="27">
          <cell r="D27">
            <v>69600</v>
          </cell>
        </row>
        <row r="28">
          <cell r="D28">
            <v>84200</v>
          </cell>
        </row>
        <row r="29">
          <cell r="D29">
            <v>75600</v>
          </cell>
        </row>
        <row r="30">
          <cell r="D30">
            <v>69600</v>
          </cell>
        </row>
        <row r="31">
          <cell r="D31">
            <v>75200</v>
          </cell>
        </row>
        <row r="32">
          <cell r="D32">
            <v>75200</v>
          </cell>
        </row>
        <row r="33">
          <cell r="D33">
            <v>69600</v>
          </cell>
        </row>
        <row r="34">
          <cell r="D34">
            <v>75600</v>
          </cell>
        </row>
        <row r="35">
          <cell r="D35">
            <v>75600</v>
          </cell>
        </row>
        <row r="36">
          <cell r="D36">
            <v>75600</v>
          </cell>
        </row>
        <row r="37">
          <cell r="D37">
            <v>75600</v>
          </cell>
        </row>
        <row r="38">
          <cell r="D38">
            <v>269400</v>
          </cell>
        </row>
        <row r="39">
          <cell r="D39">
            <v>75600</v>
          </cell>
        </row>
        <row r="40">
          <cell r="D40">
            <v>75600</v>
          </cell>
        </row>
        <row r="41">
          <cell r="D41">
            <v>69600</v>
          </cell>
        </row>
        <row r="42">
          <cell r="D42">
            <v>55700</v>
          </cell>
        </row>
        <row r="43">
          <cell r="D43">
            <v>80800</v>
          </cell>
        </row>
        <row r="44">
          <cell r="D44">
            <v>138700</v>
          </cell>
        </row>
        <row r="45">
          <cell r="D45">
            <v>166100</v>
          </cell>
        </row>
        <row r="46">
          <cell r="D46">
            <v>102000</v>
          </cell>
        </row>
        <row r="47">
          <cell r="D47">
            <v>80900</v>
          </cell>
        </row>
        <row r="48">
          <cell r="D48">
            <v>75600</v>
          </cell>
        </row>
        <row r="51">
          <cell r="D51">
            <v>69600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0"/>
  <sheetViews>
    <sheetView showGridLines="0" tabSelected="1" view="pageBreakPreview" zoomScaleNormal="39" zoomScaleSheetLayoutView="100" workbookViewId="0">
      <selection activeCell="C1" sqref="C1:AB2"/>
    </sheetView>
  </sheetViews>
  <sheetFormatPr baseColWidth="10" defaultColWidth="11.453125" defaultRowHeight="14"/>
  <cols>
    <col min="1" max="1" width="21.54296875" style="57" customWidth="1"/>
    <col min="2" max="2" width="13.54296875" style="57" customWidth="1"/>
    <col min="3" max="3" width="15.26953125" style="57" customWidth="1"/>
    <col min="4" max="4" width="21.81640625" style="57" customWidth="1"/>
    <col min="5" max="5" width="10.54296875" style="57" customWidth="1"/>
    <col min="6" max="6" width="17.26953125" style="57" customWidth="1"/>
    <col min="7" max="7" width="24" style="57" customWidth="1"/>
    <col min="8" max="8" width="19.54296875" style="57" customWidth="1"/>
    <col min="9" max="9" width="26" style="57" customWidth="1"/>
    <col min="10" max="10" width="12.26953125" style="57" customWidth="1"/>
    <col min="11" max="11" width="18.81640625" style="57" customWidth="1"/>
    <col min="12" max="12" width="13.1796875" style="57" customWidth="1"/>
    <col min="13" max="13" width="22.26953125" style="57" customWidth="1"/>
    <col min="14" max="14" width="46.81640625" style="57" customWidth="1"/>
    <col min="15" max="15" width="51.54296875" style="207" customWidth="1"/>
    <col min="16" max="16" width="19.81640625" style="208" customWidth="1"/>
    <col min="17" max="18" width="24.1796875" style="208" customWidth="1"/>
    <col min="19" max="19" width="29.453125" style="208" customWidth="1"/>
    <col min="20" max="20" width="50.7265625" style="57" hidden="1" customWidth="1"/>
    <col min="21" max="21" width="45.6328125" style="57" hidden="1" customWidth="1"/>
    <col min="22" max="22" width="20.81640625" style="57" customWidth="1"/>
    <col min="23" max="24" width="30.453125" style="68" customWidth="1"/>
    <col min="25" max="25" width="29.6328125" style="68" customWidth="1"/>
    <col min="26" max="26" width="54.1796875" style="68" customWidth="1"/>
    <col min="27" max="27" width="35.08984375" style="68" customWidth="1"/>
    <col min="28" max="28" width="62.90625" style="68" customWidth="1"/>
    <col min="29" max="29" width="37.36328125" style="57" customWidth="1"/>
    <col min="30" max="30" width="42.7265625" style="57" customWidth="1"/>
    <col min="31" max="16384" width="11.453125" style="57"/>
  </cols>
  <sheetData>
    <row r="1" spans="1:29" s="39" customFormat="1" ht="39.75" customHeight="1">
      <c r="A1" s="308"/>
      <c r="B1" s="309"/>
      <c r="C1" s="320" t="s">
        <v>473</v>
      </c>
      <c r="D1" s="321"/>
      <c r="E1" s="321"/>
      <c r="F1" s="321"/>
      <c r="G1" s="321"/>
      <c r="H1" s="321"/>
      <c r="I1" s="321"/>
      <c r="J1" s="321"/>
      <c r="K1" s="321"/>
      <c r="L1" s="321"/>
      <c r="M1" s="321"/>
      <c r="N1" s="321"/>
      <c r="O1" s="321"/>
      <c r="P1" s="321"/>
      <c r="Q1" s="321"/>
      <c r="R1" s="321"/>
      <c r="S1" s="321"/>
      <c r="T1" s="321"/>
      <c r="U1" s="321"/>
      <c r="V1" s="321"/>
      <c r="W1" s="321"/>
      <c r="X1" s="321"/>
      <c r="Y1" s="321"/>
      <c r="Z1" s="321"/>
      <c r="AA1" s="321"/>
      <c r="AB1" s="322"/>
      <c r="AC1" s="541" t="s">
        <v>474</v>
      </c>
    </row>
    <row r="2" spans="1:29" s="39" customFormat="1" ht="25.5" customHeight="1">
      <c r="A2" s="310"/>
      <c r="B2" s="311"/>
      <c r="C2" s="323"/>
      <c r="D2" s="324"/>
      <c r="E2" s="324"/>
      <c r="F2" s="324"/>
      <c r="G2" s="324"/>
      <c r="H2" s="324"/>
      <c r="I2" s="324"/>
      <c r="J2" s="324"/>
      <c r="K2" s="324"/>
      <c r="L2" s="324"/>
      <c r="M2" s="324"/>
      <c r="N2" s="324"/>
      <c r="O2" s="324"/>
      <c r="P2" s="324"/>
      <c r="Q2" s="324"/>
      <c r="R2" s="324"/>
      <c r="S2" s="324"/>
      <c r="T2" s="324"/>
      <c r="U2" s="324"/>
      <c r="V2" s="324"/>
      <c r="W2" s="324"/>
      <c r="X2" s="324"/>
      <c r="Y2" s="324"/>
      <c r="Z2" s="324"/>
      <c r="AA2" s="324"/>
      <c r="AB2" s="325"/>
      <c r="AC2" s="542" t="s">
        <v>926</v>
      </c>
    </row>
    <row r="3" spans="1:29" s="39" customFormat="1" ht="20.25" customHeight="1">
      <c r="A3" s="310"/>
      <c r="B3" s="311"/>
      <c r="C3" s="326" t="s">
        <v>0</v>
      </c>
      <c r="D3" s="327"/>
      <c r="E3" s="327"/>
      <c r="F3" s="327"/>
      <c r="G3" s="327"/>
      <c r="H3" s="327"/>
      <c r="I3" s="327"/>
      <c r="J3" s="327"/>
      <c r="K3" s="327"/>
      <c r="L3" s="327"/>
      <c r="M3" s="327"/>
      <c r="N3" s="327"/>
      <c r="O3" s="327"/>
      <c r="P3" s="327"/>
      <c r="Q3" s="327"/>
      <c r="R3" s="327"/>
      <c r="S3" s="327"/>
      <c r="T3" s="327"/>
      <c r="U3" s="327"/>
      <c r="V3" s="327"/>
      <c r="W3" s="327"/>
      <c r="X3" s="327"/>
      <c r="Y3" s="327"/>
      <c r="Z3" s="327"/>
      <c r="AA3" s="327"/>
      <c r="AB3" s="328"/>
      <c r="AC3" s="542" t="s">
        <v>927</v>
      </c>
    </row>
    <row r="4" spans="1:29" s="39" customFormat="1" ht="27.75" customHeight="1" thickBot="1">
      <c r="A4" s="312"/>
      <c r="B4" s="313"/>
      <c r="C4" s="329" t="s">
        <v>1</v>
      </c>
      <c r="D4" s="330"/>
      <c r="E4" s="330"/>
      <c r="F4" s="330"/>
      <c r="G4" s="330"/>
      <c r="H4" s="330"/>
      <c r="I4" s="330"/>
      <c r="J4" s="330"/>
      <c r="K4" s="330"/>
      <c r="L4" s="330"/>
      <c r="M4" s="330"/>
      <c r="N4" s="330"/>
      <c r="O4" s="330"/>
      <c r="P4" s="330"/>
      <c r="Q4" s="330"/>
      <c r="R4" s="330"/>
      <c r="S4" s="330"/>
      <c r="T4" s="330"/>
      <c r="U4" s="330"/>
      <c r="V4" s="330"/>
      <c r="W4" s="330"/>
      <c r="X4" s="330"/>
      <c r="Y4" s="330"/>
      <c r="Z4" s="330"/>
      <c r="AA4" s="330"/>
      <c r="AB4" s="331"/>
      <c r="AC4" s="543" t="s">
        <v>2</v>
      </c>
    </row>
    <row r="5" spans="1:29" s="40" customFormat="1" ht="19.5" customHeight="1" thickBot="1">
      <c r="A5" s="540" t="s">
        <v>475</v>
      </c>
      <c r="B5" s="496"/>
      <c r="C5" s="497"/>
      <c r="D5" s="497"/>
      <c r="E5" s="497"/>
      <c r="F5" s="497"/>
      <c r="G5" s="498"/>
      <c r="H5" s="499" t="s">
        <v>476</v>
      </c>
      <c r="I5" s="497"/>
      <c r="J5" s="497"/>
      <c r="K5" s="497"/>
      <c r="L5" s="497"/>
      <c r="M5" s="497"/>
      <c r="N5" s="497"/>
      <c r="O5" s="497"/>
      <c r="P5" s="497"/>
      <c r="Q5" s="497"/>
      <c r="R5" s="497"/>
      <c r="S5" s="497"/>
      <c r="T5" s="497"/>
      <c r="U5" s="497"/>
      <c r="V5" s="497"/>
      <c r="W5" s="497"/>
      <c r="X5" s="497"/>
      <c r="Y5" s="497"/>
      <c r="Z5" s="497"/>
      <c r="AA5" s="497"/>
      <c r="AB5" s="497"/>
      <c r="AC5" s="539"/>
    </row>
    <row r="6" spans="1:29" s="40" customFormat="1" ht="20.5" customHeight="1" thickBot="1">
      <c r="A6" s="540" t="s">
        <v>958</v>
      </c>
      <c r="B6" s="496"/>
      <c r="C6" s="496"/>
      <c r="D6" s="496"/>
      <c r="E6" s="496"/>
      <c r="F6" s="496"/>
      <c r="G6" s="496"/>
      <c r="H6" s="496"/>
      <c r="I6" s="496"/>
      <c r="J6" s="496"/>
      <c r="K6" s="500"/>
      <c r="L6" s="501" t="s">
        <v>3</v>
      </c>
      <c r="M6" s="502"/>
      <c r="N6" s="502"/>
      <c r="O6" s="502"/>
      <c r="P6" s="502"/>
      <c r="Q6" s="502"/>
      <c r="R6" s="502"/>
      <c r="S6" s="502"/>
      <c r="T6" s="502"/>
      <c r="U6" s="502"/>
      <c r="V6" s="502"/>
      <c r="W6" s="502"/>
      <c r="X6" s="502"/>
      <c r="Y6" s="502"/>
      <c r="Z6" s="502"/>
      <c r="AA6" s="502"/>
      <c r="AB6" s="502"/>
      <c r="AC6" s="538"/>
    </row>
    <row r="7" spans="1:29" s="43" customFormat="1" ht="15" customHeight="1" thickBot="1">
      <c r="A7" s="537"/>
      <c r="B7" s="314"/>
      <c r="C7" s="314"/>
      <c r="D7" s="314"/>
      <c r="E7" s="314"/>
      <c r="F7" s="314"/>
      <c r="G7" s="314"/>
      <c r="H7" s="266"/>
      <c r="I7" s="41"/>
      <c r="J7" s="41"/>
      <c r="K7" s="41"/>
      <c r="L7" s="41"/>
      <c r="M7" s="41"/>
      <c r="N7" s="41"/>
      <c r="O7" s="41"/>
      <c r="P7" s="41"/>
      <c r="Q7" s="41"/>
      <c r="R7" s="41"/>
      <c r="S7" s="41"/>
      <c r="T7" s="41"/>
      <c r="U7" s="41"/>
      <c r="V7" s="41"/>
      <c r="W7" s="41"/>
      <c r="X7" s="41"/>
      <c r="Y7" s="41"/>
      <c r="Z7" s="41"/>
      <c r="AA7" s="41"/>
      <c r="AB7" s="42"/>
      <c r="AC7" s="536"/>
    </row>
    <row r="8" spans="1:29" s="43" customFormat="1" ht="30.75" customHeight="1" thickBot="1">
      <c r="A8" s="535" t="s">
        <v>4</v>
      </c>
      <c r="B8" s="315"/>
      <c r="C8" s="315"/>
      <c r="D8" s="315"/>
      <c r="E8" s="315"/>
      <c r="F8" s="315"/>
      <c r="G8" s="315"/>
      <c r="H8" s="315"/>
      <c r="I8" s="315"/>
      <c r="J8" s="315"/>
      <c r="K8" s="316"/>
      <c r="L8" s="317" t="s">
        <v>5</v>
      </c>
      <c r="M8" s="318"/>
      <c r="N8" s="319"/>
      <c r="O8" s="317" t="s">
        <v>6</v>
      </c>
      <c r="P8" s="318"/>
      <c r="Q8" s="319"/>
      <c r="R8" s="317" t="s">
        <v>477</v>
      </c>
      <c r="S8" s="319"/>
      <c r="T8" s="267"/>
      <c r="U8" s="317" t="s">
        <v>478</v>
      </c>
      <c r="V8" s="318"/>
      <c r="W8" s="318"/>
      <c r="X8" s="318"/>
      <c r="Y8" s="319"/>
      <c r="Z8" s="317" t="s">
        <v>479</v>
      </c>
      <c r="AA8" s="319"/>
      <c r="AB8" s="44" t="s">
        <v>480</v>
      </c>
      <c r="AC8" s="534" t="s">
        <v>7</v>
      </c>
    </row>
    <row r="9" spans="1:29" s="39" customFormat="1" ht="24" customHeight="1" thickBot="1">
      <c r="A9" s="348" t="s">
        <v>8</v>
      </c>
      <c r="B9" s="351" t="s">
        <v>9</v>
      </c>
      <c r="C9" s="351" t="s">
        <v>10</v>
      </c>
      <c r="D9" s="340" t="s">
        <v>11</v>
      </c>
      <c r="E9" s="341"/>
      <c r="F9" s="342"/>
      <c r="G9" s="351" t="s">
        <v>12</v>
      </c>
      <c r="H9" s="351" t="s">
        <v>13</v>
      </c>
      <c r="I9" s="340" t="s">
        <v>481</v>
      </c>
      <c r="J9" s="341"/>
      <c r="K9" s="342"/>
      <c r="L9" s="45">
        <v>1</v>
      </c>
      <c r="M9" s="46">
        <v>2</v>
      </c>
      <c r="N9" s="46">
        <v>3</v>
      </c>
      <c r="O9" s="79">
        <v>4</v>
      </c>
      <c r="P9" s="46">
        <v>5</v>
      </c>
      <c r="Q9" s="46">
        <v>6</v>
      </c>
      <c r="R9" s="46">
        <v>7</v>
      </c>
      <c r="S9" s="46">
        <v>8</v>
      </c>
      <c r="T9" s="46"/>
      <c r="U9" s="46">
        <v>9</v>
      </c>
      <c r="V9" s="46">
        <v>10</v>
      </c>
      <c r="W9" s="46">
        <v>11</v>
      </c>
      <c r="X9" s="46">
        <v>12</v>
      </c>
      <c r="Y9" s="46">
        <v>13</v>
      </c>
      <c r="Z9" s="46">
        <v>14</v>
      </c>
      <c r="AA9" s="46">
        <v>15</v>
      </c>
      <c r="AB9" s="46">
        <v>16</v>
      </c>
      <c r="AC9" s="47">
        <v>17</v>
      </c>
    </row>
    <row r="10" spans="1:29" s="49" customFormat="1" ht="109" customHeight="1" thickBot="1">
      <c r="A10" s="349"/>
      <c r="B10" s="352"/>
      <c r="C10" s="352"/>
      <c r="D10" s="368" t="s">
        <v>14</v>
      </c>
      <c r="E10" s="368" t="s">
        <v>15</v>
      </c>
      <c r="F10" s="368" t="s">
        <v>16</v>
      </c>
      <c r="G10" s="352"/>
      <c r="H10" s="352"/>
      <c r="I10" s="368" t="s">
        <v>14</v>
      </c>
      <c r="J10" s="368" t="s">
        <v>17</v>
      </c>
      <c r="K10" s="368" t="s">
        <v>18</v>
      </c>
      <c r="L10" s="368" t="s">
        <v>19</v>
      </c>
      <c r="M10" s="368" t="s">
        <v>20</v>
      </c>
      <c r="N10" s="368" t="s">
        <v>21</v>
      </c>
      <c r="O10" s="373" t="s">
        <v>22</v>
      </c>
      <c r="P10" s="368" t="s">
        <v>23</v>
      </c>
      <c r="Q10" s="368" t="s">
        <v>24</v>
      </c>
      <c r="R10" s="369" t="s">
        <v>482</v>
      </c>
      <c r="S10" s="260" t="s">
        <v>483</v>
      </c>
      <c r="T10" s="369" t="s">
        <v>25</v>
      </c>
      <c r="U10" s="375" t="s">
        <v>26</v>
      </c>
      <c r="V10" s="375" t="s">
        <v>27</v>
      </c>
      <c r="W10" s="375" t="s">
        <v>484</v>
      </c>
      <c r="X10" s="369" t="s">
        <v>485</v>
      </c>
      <c r="Y10" s="48" t="s">
        <v>483</v>
      </c>
      <c r="Z10" s="369" t="s">
        <v>486</v>
      </c>
      <c r="AA10" s="369" t="s">
        <v>487</v>
      </c>
      <c r="AB10" s="369" t="s">
        <v>488</v>
      </c>
      <c r="AC10" s="371" t="s">
        <v>28</v>
      </c>
    </row>
    <row r="11" spans="1:29" s="49" customFormat="1" ht="62" customHeight="1" thickBot="1">
      <c r="A11" s="350"/>
      <c r="B11" s="353"/>
      <c r="C11" s="353"/>
      <c r="D11" s="353"/>
      <c r="E11" s="353"/>
      <c r="F11" s="353"/>
      <c r="G11" s="353"/>
      <c r="H11" s="353"/>
      <c r="I11" s="353"/>
      <c r="J11" s="353"/>
      <c r="K11" s="353"/>
      <c r="L11" s="352"/>
      <c r="M11" s="352"/>
      <c r="N11" s="352"/>
      <c r="O11" s="374"/>
      <c r="P11" s="352"/>
      <c r="Q11" s="352"/>
      <c r="R11" s="370"/>
      <c r="S11" s="260" t="s">
        <v>489</v>
      </c>
      <c r="T11" s="370"/>
      <c r="U11" s="376"/>
      <c r="V11" s="376"/>
      <c r="W11" s="376"/>
      <c r="X11" s="370"/>
      <c r="Y11" s="48" t="s">
        <v>490</v>
      </c>
      <c r="Z11" s="370"/>
      <c r="AA11" s="370"/>
      <c r="AB11" s="370"/>
      <c r="AC11" s="372"/>
    </row>
    <row r="12" spans="1:29" ht="120.5" customHeight="1">
      <c r="A12" s="361" t="s">
        <v>29</v>
      </c>
      <c r="B12" s="343" t="s">
        <v>30</v>
      </c>
      <c r="C12" s="288" t="s">
        <v>31</v>
      </c>
      <c r="D12" s="288" t="s">
        <v>32</v>
      </c>
      <c r="E12" s="345">
        <v>1</v>
      </c>
      <c r="F12" s="345">
        <v>1</v>
      </c>
      <c r="G12" s="288" t="s">
        <v>33</v>
      </c>
      <c r="H12" s="288" t="s">
        <v>34</v>
      </c>
      <c r="I12" s="288" t="s">
        <v>35</v>
      </c>
      <c r="J12" s="288">
        <v>0</v>
      </c>
      <c r="K12" s="338">
        <v>1</v>
      </c>
      <c r="L12" s="335" t="s">
        <v>36</v>
      </c>
      <c r="M12" s="343" t="s">
        <v>146</v>
      </c>
      <c r="N12" s="288" t="s">
        <v>147</v>
      </c>
      <c r="O12" s="244" t="s">
        <v>258</v>
      </c>
      <c r="P12" s="4">
        <v>1</v>
      </c>
      <c r="Q12" s="4">
        <v>1</v>
      </c>
      <c r="R12" s="4">
        <v>0</v>
      </c>
      <c r="S12" s="276">
        <f t="shared" ref="S12:S19" si="0">R12/Q12</f>
        <v>0</v>
      </c>
      <c r="T12" s="285" t="s">
        <v>34</v>
      </c>
      <c r="U12" s="288" t="s">
        <v>399</v>
      </c>
      <c r="V12" s="288" t="s">
        <v>401</v>
      </c>
      <c r="W12" s="298" t="s">
        <v>399</v>
      </c>
      <c r="X12" s="298" t="s">
        <v>399</v>
      </c>
      <c r="Y12" s="298" t="s">
        <v>399</v>
      </c>
      <c r="Z12" s="580" t="s">
        <v>628</v>
      </c>
      <c r="AA12" s="515" t="s">
        <v>637</v>
      </c>
      <c r="AB12" s="37" t="s">
        <v>638</v>
      </c>
      <c r="AC12" s="18" t="s">
        <v>402</v>
      </c>
    </row>
    <row r="13" spans="1:29" ht="138.5" customHeight="1">
      <c r="A13" s="362"/>
      <c r="B13" s="344"/>
      <c r="C13" s="289"/>
      <c r="D13" s="289"/>
      <c r="E13" s="346"/>
      <c r="F13" s="346"/>
      <c r="G13" s="289"/>
      <c r="H13" s="289"/>
      <c r="I13" s="289"/>
      <c r="J13" s="289"/>
      <c r="K13" s="339"/>
      <c r="L13" s="337"/>
      <c r="M13" s="344"/>
      <c r="N13" s="289"/>
      <c r="O13" s="244" t="s">
        <v>259</v>
      </c>
      <c r="P13" s="4">
        <v>1</v>
      </c>
      <c r="Q13" s="4">
        <v>1</v>
      </c>
      <c r="R13" s="4">
        <v>0</v>
      </c>
      <c r="S13" s="276">
        <f t="shared" si="0"/>
        <v>0</v>
      </c>
      <c r="T13" s="287"/>
      <c r="U13" s="289"/>
      <c r="V13" s="289"/>
      <c r="W13" s="299"/>
      <c r="X13" s="299"/>
      <c r="Y13" s="299"/>
      <c r="Z13" s="581"/>
      <c r="AA13" s="515" t="s">
        <v>637</v>
      </c>
      <c r="AB13" s="37" t="s">
        <v>639</v>
      </c>
      <c r="AC13" s="18" t="s">
        <v>403</v>
      </c>
    </row>
    <row r="14" spans="1:29" ht="343" customHeight="1">
      <c r="A14" s="16" t="s">
        <v>29</v>
      </c>
      <c r="B14" s="5" t="s">
        <v>30</v>
      </c>
      <c r="C14" s="244" t="s">
        <v>31</v>
      </c>
      <c r="D14" s="244" t="s">
        <v>32</v>
      </c>
      <c r="E14" s="6">
        <v>1</v>
      </c>
      <c r="F14" s="6">
        <v>1</v>
      </c>
      <c r="G14" s="244" t="s">
        <v>33</v>
      </c>
      <c r="H14" s="244" t="s">
        <v>37</v>
      </c>
      <c r="I14" s="244" t="s">
        <v>38</v>
      </c>
      <c r="J14" s="7">
        <v>1</v>
      </c>
      <c r="K14" s="7">
        <v>1</v>
      </c>
      <c r="L14" s="185" t="s">
        <v>39</v>
      </c>
      <c r="M14" s="5" t="s">
        <v>148</v>
      </c>
      <c r="N14" s="244" t="s">
        <v>149</v>
      </c>
      <c r="O14" s="244" t="s">
        <v>260</v>
      </c>
      <c r="P14" s="190">
        <v>0.7</v>
      </c>
      <c r="Q14" s="190">
        <v>0.3</v>
      </c>
      <c r="R14" s="191">
        <v>0.03</v>
      </c>
      <c r="S14" s="276">
        <f t="shared" si="0"/>
        <v>0.1</v>
      </c>
      <c r="T14" s="8" t="s">
        <v>37</v>
      </c>
      <c r="U14" s="244" t="s">
        <v>823</v>
      </c>
      <c r="V14" s="244" t="s">
        <v>401</v>
      </c>
      <c r="W14" s="245">
        <v>520000000</v>
      </c>
      <c r="X14" s="245">
        <v>520000000</v>
      </c>
      <c r="Y14" s="246">
        <f>X14/W14</f>
        <v>1</v>
      </c>
      <c r="Z14" s="78" t="s">
        <v>510</v>
      </c>
      <c r="AA14" s="78" t="s">
        <v>511</v>
      </c>
      <c r="AB14" s="514" t="s">
        <v>928</v>
      </c>
      <c r="AC14" s="18" t="s">
        <v>404</v>
      </c>
    </row>
    <row r="15" spans="1:29" ht="286" customHeight="1">
      <c r="A15" s="361" t="s">
        <v>29</v>
      </c>
      <c r="B15" s="343" t="s">
        <v>30</v>
      </c>
      <c r="C15" s="288" t="s">
        <v>31</v>
      </c>
      <c r="D15" s="288" t="s">
        <v>32</v>
      </c>
      <c r="E15" s="345">
        <v>0.98</v>
      </c>
      <c r="F15" s="345">
        <v>1</v>
      </c>
      <c r="G15" s="288" t="s">
        <v>33</v>
      </c>
      <c r="H15" s="288" t="s">
        <v>40</v>
      </c>
      <c r="I15" s="288" t="s">
        <v>41</v>
      </c>
      <c r="J15" s="332">
        <v>1</v>
      </c>
      <c r="K15" s="332">
        <v>1</v>
      </c>
      <c r="L15" s="335" t="s">
        <v>42</v>
      </c>
      <c r="M15" s="343" t="s">
        <v>150</v>
      </c>
      <c r="N15" s="288" t="s">
        <v>151</v>
      </c>
      <c r="O15" s="244" t="s">
        <v>261</v>
      </c>
      <c r="P15" s="274">
        <v>0.6</v>
      </c>
      <c r="Q15" s="274">
        <v>0.4</v>
      </c>
      <c r="R15" s="9">
        <v>0.3</v>
      </c>
      <c r="S15" s="276">
        <f t="shared" si="0"/>
        <v>0.74999999999999989</v>
      </c>
      <c r="T15" s="285" t="s">
        <v>40</v>
      </c>
      <c r="U15" s="288" t="s">
        <v>824</v>
      </c>
      <c r="V15" s="288" t="s">
        <v>401</v>
      </c>
      <c r="W15" s="282">
        <v>1329412460.5441401</v>
      </c>
      <c r="X15" s="282">
        <v>1100282201.47</v>
      </c>
      <c r="Y15" s="290">
        <f>X15/W15</f>
        <v>0.82764547055595139</v>
      </c>
      <c r="Z15" s="515" t="s">
        <v>512</v>
      </c>
      <c r="AA15" s="515" t="s">
        <v>634</v>
      </c>
      <c r="AB15" s="2" t="s">
        <v>929</v>
      </c>
      <c r="AC15" s="18" t="s">
        <v>405</v>
      </c>
    </row>
    <row r="16" spans="1:29" ht="253.5" customHeight="1">
      <c r="A16" s="533"/>
      <c r="B16" s="347"/>
      <c r="C16" s="297"/>
      <c r="D16" s="297"/>
      <c r="E16" s="357"/>
      <c r="F16" s="357"/>
      <c r="G16" s="297"/>
      <c r="H16" s="297"/>
      <c r="I16" s="297"/>
      <c r="J16" s="333"/>
      <c r="K16" s="333"/>
      <c r="L16" s="336"/>
      <c r="M16" s="347"/>
      <c r="N16" s="297"/>
      <c r="O16" s="244" t="s">
        <v>262</v>
      </c>
      <c r="P16" s="190">
        <v>0.75</v>
      </c>
      <c r="Q16" s="190">
        <v>0.25</v>
      </c>
      <c r="R16" s="10">
        <v>0.25</v>
      </c>
      <c r="S16" s="276">
        <f t="shared" si="0"/>
        <v>1</v>
      </c>
      <c r="T16" s="286"/>
      <c r="U16" s="297"/>
      <c r="V16" s="297"/>
      <c r="W16" s="283"/>
      <c r="X16" s="283"/>
      <c r="Y16" s="290"/>
      <c r="Z16" s="515" t="s">
        <v>513</v>
      </c>
      <c r="AA16" s="515" t="s">
        <v>635</v>
      </c>
      <c r="AB16" s="2" t="s">
        <v>930</v>
      </c>
      <c r="AC16" s="18" t="s">
        <v>405</v>
      </c>
    </row>
    <row r="17" spans="1:32" ht="178.5" customHeight="1">
      <c r="A17" s="533"/>
      <c r="B17" s="347"/>
      <c r="C17" s="297"/>
      <c r="D17" s="297"/>
      <c r="E17" s="357"/>
      <c r="F17" s="357"/>
      <c r="G17" s="297"/>
      <c r="H17" s="297"/>
      <c r="I17" s="297"/>
      <c r="J17" s="333"/>
      <c r="K17" s="333"/>
      <c r="L17" s="336"/>
      <c r="M17" s="347"/>
      <c r="N17" s="297"/>
      <c r="O17" s="244" t="s">
        <v>263</v>
      </c>
      <c r="P17" s="274">
        <v>0.7</v>
      </c>
      <c r="Q17" s="274">
        <v>0.3</v>
      </c>
      <c r="R17" s="9">
        <v>0.3</v>
      </c>
      <c r="S17" s="276">
        <f t="shared" si="0"/>
        <v>1</v>
      </c>
      <c r="T17" s="286"/>
      <c r="U17" s="297"/>
      <c r="V17" s="297"/>
      <c r="W17" s="283"/>
      <c r="X17" s="283"/>
      <c r="Y17" s="290"/>
      <c r="Z17" s="515" t="s">
        <v>514</v>
      </c>
      <c r="AA17" s="515" t="s">
        <v>641</v>
      </c>
      <c r="AB17" s="2" t="s">
        <v>931</v>
      </c>
      <c r="AC17" s="18" t="s">
        <v>405</v>
      </c>
    </row>
    <row r="18" spans="1:32" ht="165.5" customHeight="1">
      <c r="A18" s="533"/>
      <c r="B18" s="347"/>
      <c r="C18" s="297"/>
      <c r="D18" s="297"/>
      <c r="E18" s="357"/>
      <c r="F18" s="357"/>
      <c r="G18" s="297"/>
      <c r="H18" s="297"/>
      <c r="I18" s="297"/>
      <c r="J18" s="333"/>
      <c r="K18" s="333"/>
      <c r="L18" s="336"/>
      <c r="M18" s="347"/>
      <c r="N18" s="297"/>
      <c r="O18" s="244" t="s">
        <v>264</v>
      </c>
      <c r="P18" s="274">
        <v>0</v>
      </c>
      <c r="Q18" s="274">
        <v>1</v>
      </c>
      <c r="R18" s="9">
        <v>0.15</v>
      </c>
      <c r="S18" s="276">
        <f t="shared" si="0"/>
        <v>0.15</v>
      </c>
      <c r="T18" s="286"/>
      <c r="U18" s="297"/>
      <c r="V18" s="297"/>
      <c r="W18" s="283"/>
      <c r="X18" s="283"/>
      <c r="Y18" s="290"/>
      <c r="Z18" s="515" t="s">
        <v>513</v>
      </c>
      <c r="AA18" s="515" t="s">
        <v>636</v>
      </c>
      <c r="AB18" s="2" t="s">
        <v>516</v>
      </c>
      <c r="AC18" s="18" t="s">
        <v>405</v>
      </c>
      <c r="AF18" s="192"/>
    </row>
    <row r="19" spans="1:32" ht="83" customHeight="1">
      <c r="A19" s="533"/>
      <c r="B19" s="347"/>
      <c r="C19" s="297"/>
      <c r="D19" s="297"/>
      <c r="E19" s="357"/>
      <c r="F19" s="357"/>
      <c r="G19" s="297"/>
      <c r="H19" s="297"/>
      <c r="I19" s="297"/>
      <c r="J19" s="333"/>
      <c r="K19" s="333"/>
      <c r="L19" s="336"/>
      <c r="M19" s="347"/>
      <c r="N19" s="297"/>
      <c r="O19" s="288" t="s">
        <v>265</v>
      </c>
      <c r="P19" s="291">
        <v>1</v>
      </c>
      <c r="Q19" s="291">
        <v>1</v>
      </c>
      <c r="R19" s="409">
        <v>0.15</v>
      </c>
      <c r="S19" s="295">
        <f t="shared" si="0"/>
        <v>0.15</v>
      </c>
      <c r="T19" s="286"/>
      <c r="U19" s="297"/>
      <c r="V19" s="289"/>
      <c r="W19" s="283"/>
      <c r="X19" s="283"/>
      <c r="Y19" s="290"/>
      <c r="Z19" s="513" t="s">
        <v>642</v>
      </c>
      <c r="AA19" s="513" t="s">
        <v>643</v>
      </c>
      <c r="AB19" s="512" t="s">
        <v>644</v>
      </c>
      <c r="AC19" s="503" t="s">
        <v>405</v>
      </c>
    </row>
    <row r="20" spans="1:32" ht="83" customHeight="1">
      <c r="A20" s="533"/>
      <c r="B20" s="347"/>
      <c r="C20" s="297"/>
      <c r="D20" s="297"/>
      <c r="E20" s="357"/>
      <c r="F20" s="357"/>
      <c r="G20" s="297"/>
      <c r="H20" s="297"/>
      <c r="I20" s="297"/>
      <c r="J20" s="333"/>
      <c r="K20" s="333"/>
      <c r="L20" s="336"/>
      <c r="M20" s="347"/>
      <c r="N20" s="297"/>
      <c r="O20" s="289"/>
      <c r="P20" s="292"/>
      <c r="Q20" s="292"/>
      <c r="R20" s="410"/>
      <c r="S20" s="296"/>
      <c r="T20" s="286"/>
      <c r="U20" s="297"/>
      <c r="V20" s="288" t="s">
        <v>406</v>
      </c>
      <c r="W20" s="283"/>
      <c r="X20" s="283"/>
      <c r="Y20" s="290"/>
      <c r="Z20" s="511"/>
      <c r="AA20" s="511"/>
      <c r="AB20" s="510"/>
      <c r="AC20" s="532"/>
    </row>
    <row r="21" spans="1:32" ht="169.5" customHeight="1">
      <c r="A21" s="533"/>
      <c r="B21" s="347"/>
      <c r="C21" s="297"/>
      <c r="D21" s="297"/>
      <c r="E21" s="357"/>
      <c r="F21" s="357"/>
      <c r="G21" s="297"/>
      <c r="H21" s="297"/>
      <c r="I21" s="297"/>
      <c r="J21" s="333"/>
      <c r="K21" s="333"/>
      <c r="L21" s="336"/>
      <c r="M21" s="347"/>
      <c r="N21" s="297"/>
      <c r="O21" s="244" t="s">
        <v>266</v>
      </c>
      <c r="P21" s="274">
        <v>5.3691275167785234E-2</v>
      </c>
      <c r="Q21" s="274">
        <v>0.95</v>
      </c>
      <c r="R21" s="9">
        <v>0.15</v>
      </c>
      <c r="S21" s="276">
        <f>R21/Q21</f>
        <v>0.15789473684210525</v>
      </c>
      <c r="T21" s="286"/>
      <c r="U21" s="297"/>
      <c r="V21" s="297"/>
      <c r="W21" s="283"/>
      <c r="X21" s="283"/>
      <c r="Y21" s="290"/>
      <c r="Z21" s="515" t="s">
        <v>515</v>
      </c>
      <c r="AA21" s="515" t="s">
        <v>640</v>
      </c>
      <c r="AB21" s="2" t="s">
        <v>932</v>
      </c>
      <c r="AC21" s="18" t="s">
        <v>405</v>
      </c>
    </row>
    <row r="22" spans="1:32" ht="409.5">
      <c r="A22" s="362"/>
      <c r="B22" s="344"/>
      <c r="C22" s="289"/>
      <c r="D22" s="289"/>
      <c r="E22" s="346"/>
      <c r="F22" s="346"/>
      <c r="G22" s="289"/>
      <c r="H22" s="289"/>
      <c r="I22" s="289"/>
      <c r="J22" s="334"/>
      <c r="K22" s="334"/>
      <c r="L22" s="337"/>
      <c r="M22" s="344"/>
      <c r="N22" s="289"/>
      <c r="O22" s="244" t="s">
        <v>267</v>
      </c>
      <c r="P22" s="274">
        <v>0</v>
      </c>
      <c r="Q22" s="274">
        <v>1</v>
      </c>
      <c r="R22" s="9">
        <v>0.15</v>
      </c>
      <c r="S22" s="276">
        <f>R22/Q22</f>
        <v>0.15</v>
      </c>
      <c r="T22" s="287"/>
      <c r="U22" s="289"/>
      <c r="V22" s="289"/>
      <c r="W22" s="284"/>
      <c r="X22" s="284"/>
      <c r="Y22" s="290"/>
      <c r="Z22" s="515" t="s">
        <v>515</v>
      </c>
      <c r="AA22" s="515" t="s">
        <v>640</v>
      </c>
      <c r="AB22" s="2" t="s">
        <v>933</v>
      </c>
      <c r="AC22" s="18" t="s">
        <v>405</v>
      </c>
    </row>
    <row r="23" spans="1:32" ht="191.5" customHeight="1">
      <c r="A23" s="361" t="s">
        <v>29</v>
      </c>
      <c r="B23" s="343" t="s">
        <v>30</v>
      </c>
      <c r="C23" s="288" t="s">
        <v>31</v>
      </c>
      <c r="D23" s="288" t="s">
        <v>43</v>
      </c>
      <c r="E23" s="354" t="s">
        <v>44</v>
      </c>
      <c r="F23" s="345">
        <v>1</v>
      </c>
      <c r="G23" s="288" t="s">
        <v>33</v>
      </c>
      <c r="H23" s="288" t="s">
        <v>45</v>
      </c>
      <c r="I23" s="288" t="s">
        <v>46</v>
      </c>
      <c r="J23" s="332" t="s">
        <v>47</v>
      </c>
      <c r="K23" s="332">
        <v>1</v>
      </c>
      <c r="L23" s="335" t="s">
        <v>48</v>
      </c>
      <c r="M23" s="343" t="s">
        <v>45</v>
      </c>
      <c r="N23" s="288" t="s">
        <v>152</v>
      </c>
      <c r="O23" s="288" t="s">
        <v>268</v>
      </c>
      <c r="P23" s="291">
        <v>0</v>
      </c>
      <c r="Q23" s="291">
        <v>1</v>
      </c>
      <c r="R23" s="293">
        <v>0.1</v>
      </c>
      <c r="S23" s="295">
        <f>R23/Q23</f>
        <v>0.1</v>
      </c>
      <c r="T23" s="285" t="s">
        <v>45</v>
      </c>
      <c r="U23" s="288" t="s">
        <v>825</v>
      </c>
      <c r="V23" s="288" t="s">
        <v>401</v>
      </c>
      <c r="W23" s="282">
        <v>4226426563.1199999</v>
      </c>
      <c r="X23" s="282">
        <v>3818877988.4899998</v>
      </c>
      <c r="Y23" s="290">
        <f>X23/W23</f>
        <v>0.90357135784961029</v>
      </c>
      <c r="Z23" s="509" t="s">
        <v>531</v>
      </c>
      <c r="AA23" s="509" t="s">
        <v>532</v>
      </c>
      <c r="AB23" s="508" t="s">
        <v>934</v>
      </c>
      <c r="AC23" s="18" t="s">
        <v>407</v>
      </c>
    </row>
    <row r="24" spans="1:32" ht="296.5" customHeight="1">
      <c r="A24" s="533"/>
      <c r="B24" s="347"/>
      <c r="C24" s="297"/>
      <c r="D24" s="297"/>
      <c r="E24" s="355"/>
      <c r="F24" s="357"/>
      <c r="G24" s="297"/>
      <c r="H24" s="297"/>
      <c r="I24" s="297"/>
      <c r="J24" s="333"/>
      <c r="K24" s="333"/>
      <c r="L24" s="336"/>
      <c r="M24" s="347"/>
      <c r="N24" s="297"/>
      <c r="O24" s="289"/>
      <c r="P24" s="292"/>
      <c r="Q24" s="292"/>
      <c r="R24" s="294"/>
      <c r="S24" s="296"/>
      <c r="T24" s="286"/>
      <c r="U24" s="297"/>
      <c r="V24" s="297"/>
      <c r="W24" s="283"/>
      <c r="X24" s="283"/>
      <c r="Y24" s="290"/>
      <c r="Z24" s="507"/>
      <c r="AA24" s="507"/>
      <c r="AB24" s="506"/>
      <c r="AC24" s="18" t="s">
        <v>407</v>
      </c>
      <c r="AD24" s="193"/>
    </row>
    <row r="25" spans="1:32" ht="350.5" customHeight="1">
      <c r="A25" s="533"/>
      <c r="B25" s="347"/>
      <c r="C25" s="297"/>
      <c r="D25" s="297"/>
      <c r="E25" s="355"/>
      <c r="F25" s="357"/>
      <c r="G25" s="297"/>
      <c r="H25" s="297"/>
      <c r="I25" s="297"/>
      <c r="J25" s="333"/>
      <c r="K25" s="333"/>
      <c r="L25" s="336"/>
      <c r="M25" s="347"/>
      <c r="N25" s="297"/>
      <c r="O25" s="244" t="s">
        <v>269</v>
      </c>
      <c r="P25" s="274">
        <v>0</v>
      </c>
      <c r="Q25" s="274">
        <v>1</v>
      </c>
      <c r="R25" s="9">
        <v>0</v>
      </c>
      <c r="S25" s="276">
        <f>R25/Q25</f>
        <v>0</v>
      </c>
      <c r="T25" s="286"/>
      <c r="U25" s="297"/>
      <c r="V25" s="297"/>
      <c r="W25" s="283"/>
      <c r="X25" s="283"/>
      <c r="Y25" s="290"/>
      <c r="Z25" s="78" t="s">
        <v>533</v>
      </c>
      <c r="AA25" s="78" t="s">
        <v>645</v>
      </c>
      <c r="AB25" s="2" t="s">
        <v>646</v>
      </c>
      <c r="AC25" s="18" t="s">
        <v>407</v>
      </c>
    </row>
    <row r="26" spans="1:32" ht="220" customHeight="1">
      <c r="A26" s="533"/>
      <c r="B26" s="347"/>
      <c r="C26" s="297"/>
      <c r="D26" s="297"/>
      <c r="E26" s="355"/>
      <c r="F26" s="357"/>
      <c r="G26" s="297"/>
      <c r="H26" s="297"/>
      <c r="I26" s="297"/>
      <c r="J26" s="333"/>
      <c r="K26" s="333"/>
      <c r="L26" s="336"/>
      <c r="M26" s="347"/>
      <c r="N26" s="297"/>
      <c r="O26" s="244" t="s">
        <v>270</v>
      </c>
      <c r="P26" s="274">
        <v>1</v>
      </c>
      <c r="Q26" s="7">
        <v>1</v>
      </c>
      <c r="R26" s="186">
        <v>0.8</v>
      </c>
      <c r="S26" s="276">
        <f>R26/Q26</f>
        <v>0.8</v>
      </c>
      <c r="T26" s="286"/>
      <c r="U26" s="297"/>
      <c r="V26" s="297"/>
      <c r="W26" s="283"/>
      <c r="X26" s="283"/>
      <c r="Y26" s="290"/>
      <c r="Z26" s="78" t="s">
        <v>534</v>
      </c>
      <c r="AA26" s="78" t="s">
        <v>647</v>
      </c>
      <c r="AB26" s="37" t="s">
        <v>935</v>
      </c>
      <c r="AC26" s="18" t="s">
        <v>408</v>
      </c>
    </row>
    <row r="27" spans="1:32" ht="201" customHeight="1">
      <c r="A27" s="362"/>
      <c r="B27" s="344"/>
      <c r="C27" s="289"/>
      <c r="D27" s="289"/>
      <c r="E27" s="356"/>
      <c r="F27" s="346"/>
      <c r="G27" s="289"/>
      <c r="H27" s="289"/>
      <c r="I27" s="289"/>
      <c r="J27" s="334"/>
      <c r="K27" s="334"/>
      <c r="L27" s="337"/>
      <c r="M27" s="344"/>
      <c r="N27" s="289"/>
      <c r="O27" s="244" t="s">
        <v>271</v>
      </c>
      <c r="P27" s="274">
        <v>1</v>
      </c>
      <c r="Q27" s="274">
        <v>1</v>
      </c>
      <c r="R27" s="9">
        <v>0.25</v>
      </c>
      <c r="S27" s="276">
        <f>R27/Q27</f>
        <v>0.25</v>
      </c>
      <c r="T27" s="287"/>
      <c r="U27" s="289"/>
      <c r="V27" s="289"/>
      <c r="W27" s="284"/>
      <c r="X27" s="284"/>
      <c r="Y27" s="290"/>
      <c r="Z27" s="78" t="s">
        <v>648</v>
      </c>
      <c r="AA27" s="78" t="s">
        <v>684</v>
      </c>
      <c r="AB27" s="2" t="s">
        <v>535</v>
      </c>
      <c r="AC27" s="18" t="s">
        <v>407</v>
      </c>
    </row>
    <row r="28" spans="1:32" ht="120" customHeight="1">
      <c r="A28" s="16" t="s">
        <v>29</v>
      </c>
      <c r="B28" s="5" t="s">
        <v>30</v>
      </c>
      <c r="C28" s="244" t="s">
        <v>31</v>
      </c>
      <c r="D28" s="244" t="s">
        <v>43</v>
      </c>
      <c r="E28" s="12" t="s">
        <v>44</v>
      </c>
      <c r="F28" s="6">
        <v>1</v>
      </c>
      <c r="G28" s="244" t="s">
        <v>33</v>
      </c>
      <c r="H28" s="244" t="s">
        <v>49</v>
      </c>
      <c r="I28" s="244" t="s">
        <v>50</v>
      </c>
      <c r="J28" s="4">
        <v>0</v>
      </c>
      <c r="K28" s="4">
        <v>1</v>
      </c>
      <c r="L28" s="335" t="s">
        <v>36</v>
      </c>
      <c r="M28" s="343" t="s">
        <v>49</v>
      </c>
      <c r="N28" s="288" t="s">
        <v>153</v>
      </c>
      <c r="O28" s="244" t="s">
        <v>272</v>
      </c>
      <c r="P28" s="7">
        <v>1</v>
      </c>
      <c r="Q28" s="7">
        <v>1</v>
      </c>
      <c r="R28" s="187">
        <v>0.4</v>
      </c>
      <c r="S28" s="276">
        <f>R28/Q28</f>
        <v>0.4</v>
      </c>
      <c r="T28" s="8" t="s">
        <v>49</v>
      </c>
      <c r="U28" s="288" t="s">
        <v>399</v>
      </c>
      <c r="V28" s="389" t="s">
        <v>401</v>
      </c>
      <c r="W28" s="300" t="s">
        <v>399</v>
      </c>
      <c r="X28" s="300" t="s">
        <v>399</v>
      </c>
      <c r="Y28" s="585" t="s">
        <v>399</v>
      </c>
      <c r="Z28" s="78" t="s">
        <v>536</v>
      </c>
      <c r="AA28" s="515" t="s">
        <v>537</v>
      </c>
      <c r="AB28" s="36" t="s">
        <v>538</v>
      </c>
      <c r="AC28" s="18" t="s">
        <v>409</v>
      </c>
    </row>
    <row r="29" spans="1:32" ht="189" customHeight="1">
      <c r="A29" s="16" t="s">
        <v>29</v>
      </c>
      <c r="B29" s="5" t="s">
        <v>30</v>
      </c>
      <c r="C29" s="244" t="s">
        <v>31</v>
      </c>
      <c r="D29" s="244" t="s">
        <v>43</v>
      </c>
      <c r="E29" s="12" t="s">
        <v>44</v>
      </c>
      <c r="F29" s="6">
        <v>1</v>
      </c>
      <c r="G29" s="244" t="s">
        <v>33</v>
      </c>
      <c r="H29" s="244" t="s">
        <v>49</v>
      </c>
      <c r="I29" s="244" t="s">
        <v>51</v>
      </c>
      <c r="J29" s="4" t="s">
        <v>47</v>
      </c>
      <c r="K29" s="274">
        <v>1</v>
      </c>
      <c r="L29" s="337"/>
      <c r="M29" s="344"/>
      <c r="N29" s="289"/>
      <c r="O29" s="244" t="s">
        <v>273</v>
      </c>
      <c r="P29" s="274">
        <v>1</v>
      </c>
      <c r="Q29" s="7">
        <v>1</v>
      </c>
      <c r="R29" s="9">
        <v>0.4</v>
      </c>
      <c r="S29" s="276">
        <f t="shared" ref="S29:S30" si="1">R29/Q29</f>
        <v>0.4</v>
      </c>
      <c r="T29" s="8" t="s">
        <v>49</v>
      </c>
      <c r="U29" s="289"/>
      <c r="V29" s="390"/>
      <c r="W29" s="301"/>
      <c r="X29" s="301"/>
      <c r="Y29" s="586"/>
      <c r="Z29" s="78" t="s">
        <v>536</v>
      </c>
      <c r="AA29" s="78" t="s">
        <v>539</v>
      </c>
      <c r="AB29" s="36" t="s">
        <v>540</v>
      </c>
      <c r="AC29" s="18" t="s">
        <v>409</v>
      </c>
    </row>
    <row r="30" spans="1:32" ht="62" customHeight="1">
      <c r="A30" s="361" t="s">
        <v>29</v>
      </c>
      <c r="B30" s="343" t="s">
        <v>30</v>
      </c>
      <c r="C30" s="288" t="s">
        <v>31</v>
      </c>
      <c r="D30" s="288" t="s">
        <v>52</v>
      </c>
      <c r="E30" s="354" t="s">
        <v>53</v>
      </c>
      <c r="F30" s="354" t="s">
        <v>54</v>
      </c>
      <c r="G30" s="288" t="s">
        <v>33</v>
      </c>
      <c r="H30" s="288" t="s">
        <v>55</v>
      </c>
      <c r="I30" s="288" t="s">
        <v>56</v>
      </c>
      <c r="J30" s="288" t="s">
        <v>57</v>
      </c>
      <c r="K30" s="332">
        <v>1</v>
      </c>
      <c r="L30" s="343" t="s">
        <v>58</v>
      </c>
      <c r="M30" s="343" t="s">
        <v>154</v>
      </c>
      <c r="N30" s="288" t="s">
        <v>155</v>
      </c>
      <c r="O30" s="288" t="s">
        <v>274</v>
      </c>
      <c r="P30" s="291">
        <v>0</v>
      </c>
      <c r="Q30" s="332">
        <v>1</v>
      </c>
      <c r="R30" s="387">
        <v>0.6</v>
      </c>
      <c r="S30" s="295">
        <f t="shared" si="1"/>
        <v>0.6</v>
      </c>
      <c r="T30" s="285" t="s">
        <v>55</v>
      </c>
      <c r="U30" s="288" t="s">
        <v>826</v>
      </c>
      <c r="V30" s="288" t="s">
        <v>401</v>
      </c>
      <c r="W30" s="282">
        <v>2859360000</v>
      </c>
      <c r="X30" s="282">
        <v>2587459785.8538399</v>
      </c>
      <c r="Y30" s="302">
        <f>X30/W30</f>
        <v>0.90490871588531696</v>
      </c>
      <c r="Z30" s="513" t="s">
        <v>628</v>
      </c>
      <c r="AA30" s="513" t="s">
        <v>649</v>
      </c>
      <c r="AB30" s="505" t="s">
        <v>685</v>
      </c>
      <c r="AC30" s="18" t="s">
        <v>410</v>
      </c>
    </row>
    <row r="31" spans="1:32" ht="62" customHeight="1">
      <c r="A31" s="533"/>
      <c r="B31" s="347"/>
      <c r="C31" s="297"/>
      <c r="D31" s="297"/>
      <c r="E31" s="355"/>
      <c r="F31" s="355"/>
      <c r="G31" s="297"/>
      <c r="H31" s="297"/>
      <c r="I31" s="297"/>
      <c r="J31" s="297"/>
      <c r="K31" s="333"/>
      <c r="L31" s="347"/>
      <c r="M31" s="347"/>
      <c r="N31" s="297"/>
      <c r="O31" s="297"/>
      <c r="P31" s="364"/>
      <c r="Q31" s="333"/>
      <c r="R31" s="411"/>
      <c r="S31" s="405"/>
      <c r="T31" s="286"/>
      <c r="U31" s="297"/>
      <c r="V31" s="297"/>
      <c r="W31" s="283"/>
      <c r="X31" s="283"/>
      <c r="Y31" s="303"/>
      <c r="Z31" s="504"/>
      <c r="AA31" s="504"/>
      <c r="AB31" s="544"/>
      <c r="AC31" s="18" t="s">
        <v>410</v>
      </c>
    </row>
    <row r="32" spans="1:32" ht="62" customHeight="1">
      <c r="A32" s="533"/>
      <c r="B32" s="347"/>
      <c r="C32" s="297"/>
      <c r="D32" s="297"/>
      <c r="E32" s="355"/>
      <c r="F32" s="355"/>
      <c r="G32" s="297"/>
      <c r="H32" s="297"/>
      <c r="I32" s="297"/>
      <c r="J32" s="297"/>
      <c r="K32" s="333"/>
      <c r="L32" s="347"/>
      <c r="M32" s="347"/>
      <c r="N32" s="297"/>
      <c r="O32" s="289"/>
      <c r="P32" s="292"/>
      <c r="Q32" s="334"/>
      <c r="R32" s="388"/>
      <c r="S32" s="296"/>
      <c r="T32" s="286"/>
      <c r="U32" s="297"/>
      <c r="V32" s="297"/>
      <c r="W32" s="283"/>
      <c r="X32" s="283"/>
      <c r="Y32" s="303"/>
      <c r="Z32" s="511"/>
      <c r="AA32" s="511"/>
      <c r="AB32" s="545"/>
      <c r="AC32" s="18" t="s">
        <v>410</v>
      </c>
    </row>
    <row r="33" spans="1:29" ht="125.5" customHeight="1">
      <c r="A33" s="533"/>
      <c r="B33" s="347"/>
      <c r="C33" s="297"/>
      <c r="D33" s="297"/>
      <c r="E33" s="355"/>
      <c r="F33" s="355"/>
      <c r="G33" s="297"/>
      <c r="H33" s="297"/>
      <c r="I33" s="297"/>
      <c r="J33" s="297"/>
      <c r="K33" s="333"/>
      <c r="L33" s="347"/>
      <c r="M33" s="347"/>
      <c r="N33" s="297"/>
      <c r="O33" s="244" t="s">
        <v>275</v>
      </c>
      <c r="P33" s="274">
        <v>0</v>
      </c>
      <c r="Q33" s="7">
        <v>1</v>
      </c>
      <c r="R33" s="191">
        <v>0.15</v>
      </c>
      <c r="S33" s="276">
        <f>R33/Q33</f>
        <v>0.15</v>
      </c>
      <c r="T33" s="286"/>
      <c r="U33" s="297"/>
      <c r="V33" s="297"/>
      <c r="W33" s="283"/>
      <c r="X33" s="283"/>
      <c r="Y33" s="303"/>
      <c r="Z33" s="515" t="s">
        <v>628</v>
      </c>
      <c r="AA33" s="78" t="s">
        <v>686</v>
      </c>
      <c r="AB33" s="2" t="s">
        <v>687</v>
      </c>
      <c r="AC33" s="18" t="s">
        <v>411</v>
      </c>
    </row>
    <row r="34" spans="1:29" ht="151" customHeight="1">
      <c r="A34" s="533"/>
      <c r="B34" s="347"/>
      <c r="C34" s="297"/>
      <c r="D34" s="297"/>
      <c r="E34" s="355"/>
      <c r="F34" s="355"/>
      <c r="G34" s="297"/>
      <c r="H34" s="297"/>
      <c r="I34" s="297"/>
      <c r="J34" s="297"/>
      <c r="K34" s="333"/>
      <c r="L34" s="344"/>
      <c r="M34" s="344"/>
      <c r="N34" s="289"/>
      <c r="O34" s="194" t="s">
        <v>492</v>
      </c>
      <c r="P34" s="195">
        <v>0</v>
      </c>
      <c r="Q34" s="195">
        <v>1</v>
      </c>
      <c r="R34" s="191">
        <v>0</v>
      </c>
      <c r="S34" s="276">
        <f>R34/Q34</f>
        <v>0</v>
      </c>
      <c r="T34" s="286"/>
      <c r="U34" s="289"/>
      <c r="V34" s="289"/>
      <c r="W34" s="284"/>
      <c r="X34" s="284"/>
      <c r="Y34" s="304"/>
      <c r="Z34" s="515" t="s">
        <v>628</v>
      </c>
      <c r="AA34" s="78" t="str">
        <f>+AA33</f>
        <v>Bocatoma Ubicada en el Sector de Boquia . Municipio de Salento. Quindío</v>
      </c>
      <c r="AB34" s="2" t="s">
        <v>688</v>
      </c>
      <c r="AC34" s="531" t="s">
        <v>411</v>
      </c>
    </row>
    <row r="35" spans="1:29" ht="130.5" customHeight="1">
      <c r="A35" s="533"/>
      <c r="B35" s="347"/>
      <c r="C35" s="297"/>
      <c r="D35" s="297"/>
      <c r="E35" s="355"/>
      <c r="F35" s="355"/>
      <c r="G35" s="297"/>
      <c r="H35" s="297"/>
      <c r="I35" s="297"/>
      <c r="J35" s="297"/>
      <c r="K35" s="333"/>
      <c r="L35" s="343" t="s">
        <v>36</v>
      </c>
      <c r="M35" s="343" t="s">
        <v>156</v>
      </c>
      <c r="N35" s="288" t="s">
        <v>157</v>
      </c>
      <c r="O35" s="244" t="s">
        <v>493</v>
      </c>
      <c r="P35" s="4">
        <v>1</v>
      </c>
      <c r="Q35" s="4">
        <v>1</v>
      </c>
      <c r="R35" s="191">
        <v>0</v>
      </c>
      <c r="S35" s="276">
        <f>R35/Q35</f>
        <v>0</v>
      </c>
      <c r="T35" s="286"/>
      <c r="U35" s="288" t="s">
        <v>399</v>
      </c>
      <c r="V35" s="288" t="s">
        <v>401</v>
      </c>
      <c r="W35" s="282" t="s">
        <v>399</v>
      </c>
      <c r="X35" s="282" t="s">
        <v>399</v>
      </c>
      <c r="Y35" s="298" t="s">
        <v>399</v>
      </c>
      <c r="Z35" s="515" t="s">
        <v>628</v>
      </c>
      <c r="AA35" s="78" t="s">
        <v>689</v>
      </c>
      <c r="AB35" s="37" t="s">
        <v>638</v>
      </c>
      <c r="AC35" s="18" t="s">
        <v>403</v>
      </c>
    </row>
    <row r="36" spans="1:29" ht="138" customHeight="1">
      <c r="A36" s="362"/>
      <c r="B36" s="344"/>
      <c r="C36" s="289"/>
      <c r="D36" s="289"/>
      <c r="E36" s="356"/>
      <c r="F36" s="356"/>
      <c r="G36" s="289"/>
      <c r="H36" s="289"/>
      <c r="I36" s="289"/>
      <c r="J36" s="289"/>
      <c r="K36" s="334"/>
      <c r="L36" s="344"/>
      <c r="M36" s="344"/>
      <c r="N36" s="289"/>
      <c r="O36" s="244" t="s">
        <v>494</v>
      </c>
      <c r="P36" s="4">
        <v>1</v>
      </c>
      <c r="Q36" s="4">
        <v>1</v>
      </c>
      <c r="R36" s="191">
        <v>0</v>
      </c>
      <c r="S36" s="276">
        <f>R36/Q36</f>
        <v>0</v>
      </c>
      <c r="T36" s="287"/>
      <c r="U36" s="289"/>
      <c r="V36" s="289"/>
      <c r="W36" s="284"/>
      <c r="X36" s="284"/>
      <c r="Y36" s="299"/>
      <c r="Z36" s="515" t="s">
        <v>628</v>
      </c>
      <c r="AA36" s="78" t="s">
        <v>689</v>
      </c>
      <c r="AB36" s="37" t="s">
        <v>639</v>
      </c>
      <c r="AC36" s="18" t="s">
        <v>403</v>
      </c>
    </row>
    <row r="37" spans="1:29" ht="225" customHeight="1">
      <c r="A37" s="361" t="s">
        <v>29</v>
      </c>
      <c r="B37" s="343" t="s">
        <v>30</v>
      </c>
      <c r="C37" s="288" t="s">
        <v>31</v>
      </c>
      <c r="D37" s="288" t="s">
        <v>52</v>
      </c>
      <c r="E37" s="354" t="s">
        <v>53</v>
      </c>
      <c r="F37" s="354" t="s">
        <v>54</v>
      </c>
      <c r="G37" s="288" t="s">
        <v>33</v>
      </c>
      <c r="H37" s="288" t="s">
        <v>59</v>
      </c>
      <c r="I37" s="288" t="s">
        <v>60</v>
      </c>
      <c r="J37" s="332">
        <v>1</v>
      </c>
      <c r="K37" s="332">
        <v>1</v>
      </c>
      <c r="L37" s="343" t="s">
        <v>61</v>
      </c>
      <c r="M37" s="343" t="s">
        <v>158</v>
      </c>
      <c r="N37" s="288" t="s">
        <v>159</v>
      </c>
      <c r="O37" s="288" t="s">
        <v>276</v>
      </c>
      <c r="P37" s="291">
        <v>0.03</v>
      </c>
      <c r="Q37" s="291">
        <v>0.97</v>
      </c>
      <c r="R37" s="338">
        <v>0.2</v>
      </c>
      <c r="S37" s="295">
        <f t="shared" ref="S37:S82" si="2">R37/Q37</f>
        <v>0.2061855670103093</v>
      </c>
      <c r="T37" s="285" t="s">
        <v>59</v>
      </c>
      <c r="U37" s="288" t="s">
        <v>827</v>
      </c>
      <c r="V37" s="288" t="s">
        <v>401</v>
      </c>
      <c r="W37" s="282">
        <v>2339193926.61938</v>
      </c>
      <c r="X37" s="282">
        <v>2292318075.5300002</v>
      </c>
      <c r="Y37" s="302">
        <f>X37/W37</f>
        <v>0.97996068194434605</v>
      </c>
      <c r="Z37" s="509" t="s">
        <v>956</v>
      </c>
      <c r="AA37" s="509" t="s">
        <v>629</v>
      </c>
      <c r="AB37" s="508" t="s">
        <v>936</v>
      </c>
      <c r="AC37" s="18" t="s">
        <v>412</v>
      </c>
    </row>
    <row r="38" spans="1:29" ht="225" customHeight="1">
      <c r="A38" s="533"/>
      <c r="B38" s="347"/>
      <c r="C38" s="297"/>
      <c r="D38" s="297"/>
      <c r="E38" s="355"/>
      <c r="F38" s="355"/>
      <c r="G38" s="297"/>
      <c r="H38" s="297"/>
      <c r="I38" s="297"/>
      <c r="J38" s="333"/>
      <c r="K38" s="333"/>
      <c r="L38" s="347"/>
      <c r="M38" s="347"/>
      <c r="N38" s="297"/>
      <c r="O38" s="289"/>
      <c r="P38" s="292"/>
      <c r="Q38" s="292"/>
      <c r="R38" s="339"/>
      <c r="S38" s="296"/>
      <c r="T38" s="286"/>
      <c r="U38" s="297"/>
      <c r="V38" s="297"/>
      <c r="W38" s="283"/>
      <c r="X38" s="283"/>
      <c r="Y38" s="303"/>
      <c r="Z38" s="507"/>
      <c r="AA38" s="507"/>
      <c r="AB38" s="506"/>
      <c r="AC38" s="18"/>
    </row>
    <row r="39" spans="1:29" ht="348" customHeight="1">
      <c r="A39" s="362"/>
      <c r="B39" s="344"/>
      <c r="C39" s="289"/>
      <c r="D39" s="289"/>
      <c r="E39" s="356"/>
      <c r="F39" s="356"/>
      <c r="G39" s="289"/>
      <c r="H39" s="289"/>
      <c r="I39" s="289"/>
      <c r="J39" s="334"/>
      <c r="K39" s="334"/>
      <c r="L39" s="344"/>
      <c r="M39" s="344"/>
      <c r="N39" s="289"/>
      <c r="O39" s="244" t="s">
        <v>277</v>
      </c>
      <c r="P39" s="274">
        <v>0</v>
      </c>
      <c r="Q39" s="274">
        <v>1</v>
      </c>
      <c r="R39" s="9">
        <v>0.01</v>
      </c>
      <c r="S39" s="276">
        <f t="shared" si="2"/>
        <v>0.01</v>
      </c>
      <c r="T39" s="287"/>
      <c r="U39" s="289"/>
      <c r="V39" s="289"/>
      <c r="W39" s="284"/>
      <c r="X39" s="284"/>
      <c r="Y39" s="304"/>
      <c r="Z39" s="78" t="s">
        <v>957</v>
      </c>
      <c r="AA39" s="78" t="s">
        <v>630</v>
      </c>
      <c r="AB39" s="546" t="s">
        <v>631</v>
      </c>
      <c r="AC39" s="18" t="s">
        <v>412</v>
      </c>
    </row>
    <row r="40" spans="1:29" ht="178" customHeight="1">
      <c r="A40" s="361" t="s">
        <v>29</v>
      </c>
      <c r="B40" s="343" t="s">
        <v>30</v>
      </c>
      <c r="C40" s="288" t="s">
        <v>31</v>
      </c>
      <c r="D40" s="288" t="s">
        <v>62</v>
      </c>
      <c r="E40" s="354">
        <v>23.82</v>
      </c>
      <c r="F40" s="354" t="s">
        <v>63</v>
      </c>
      <c r="G40" s="288" t="s">
        <v>33</v>
      </c>
      <c r="H40" s="288" t="s">
        <v>64</v>
      </c>
      <c r="I40" s="288" t="s">
        <v>65</v>
      </c>
      <c r="J40" s="332">
        <v>1</v>
      </c>
      <c r="K40" s="332">
        <v>1</v>
      </c>
      <c r="L40" s="343" t="s">
        <v>66</v>
      </c>
      <c r="M40" s="343" t="s">
        <v>160</v>
      </c>
      <c r="N40" s="288" t="s">
        <v>161</v>
      </c>
      <c r="O40" s="244" t="s">
        <v>278</v>
      </c>
      <c r="P40" s="274">
        <v>1</v>
      </c>
      <c r="Q40" s="274">
        <v>1</v>
      </c>
      <c r="R40" s="9">
        <v>0.15</v>
      </c>
      <c r="S40" s="276">
        <f t="shared" si="2"/>
        <v>0.15</v>
      </c>
      <c r="T40" s="285" t="s">
        <v>64</v>
      </c>
      <c r="U40" s="288" t="s">
        <v>828</v>
      </c>
      <c r="V40" s="288" t="s">
        <v>401</v>
      </c>
      <c r="W40" s="282">
        <v>4855572756.3295603</v>
      </c>
      <c r="X40" s="282">
        <v>4615033686.8299999</v>
      </c>
      <c r="Y40" s="302">
        <f>X40/W40</f>
        <v>0.95046123669221061</v>
      </c>
      <c r="Z40" s="515" t="s">
        <v>513</v>
      </c>
      <c r="AA40" s="515" t="s">
        <v>636</v>
      </c>
      <c r="AB40" s="2" t="s">
        <v>516</v>
      </c>
      <c r="AC40" s="18" t="s">
        <v>413</v>
      </c>
    </row>
    <row r="41" spans="1:29" ht="166.5" customHeight="1">
      <c r="A41" s="533"/>
      <c r="B41" s="347"/>
      <c r="C41" s="297"/>
      <c r="D41" s="297"/>
      <c r="E41" s="355"/>
      <c r="F41" s="355"/>
      <c r="G41" s="297"/>
      <c r="H41" s="297"/>
      <c r="I41" s="297"/>
      <c r="J41" s="333"/>
      <c r="K41" s="333"/>
      <c r="L41" s="347"/>
      <c r="M41" s="347"/>
      <c r="N41" s="297"/>
      <c r="O41" s="244" t="s">
        <v>279</v>
      </c>
      <c r="P41" s="190">
        <v>0.68</v>
      </c>
      <c r="Q41" s="190">
        <v>0.32</v>
      </c>
      <c r="R41" s="10">
        <v>0.32</v>
      </c>
      <c r="S41" s="276">
        <f t="shared" si="2"/>
        <v>1</v>
      </c>
      <c r="T41" s="286"/>
      <c r="U41" s="297"/>
      <c r="V41" s="297"/>
      <c r="W41" s="283"/>
      <c r="X41" s="283"/>
      <c r="Y41" s="303"/>
      <c r="Z41" s="515" t="s">
        <v>514</v>
      </c>
      <c r="AA41" s="515" t="s">
        <v>641</v>
      </c>
      <c r="AB41" s="2" t="s">
        <v>690</v>
      </c>
      <c r="AC41" s="18" t="s">
        <v>413</v>
      </c>
    </row>
    <row r="42" spans="1:29" ht="198.5" customHeight="1">
      <c r="A42" s="533"/>
      <c r="B42" s="347"/>
      <c r="C42" s="297"/>
      <c r="D42" s="297"/>
      <c r="E42" s="355"/>
      <c r="F42" s="355"/>
      <c r="G42" s="297"/>
      <c r="H42" s="297"/>
      <c r="I42" s="297"/>
      <c r="J42" s="333"/>
      <c r="K42" s="333"/>
      <c r="L42" s="347"/>
      <c r="M42" s="347"/>
      <c r="N42" s="297"/>
      <c r="O42" s="244" t="s">
        <v>280</v>
      </c>
      <c r="P42" s="274">
        <v>0</v>
      </c>
      <c r="Q42" s="274">
        <v>1</v>
      </c>
      <c r="R42" s="9">
        <v>0.6</v>
      </c>
      <c r="S42" s="276">
        <f t="shared" si="2"/>
        <v>0.6</v>
      </c>
      <c r="T42" s="286"/>
      <c r="U42" s="297"/>
      <c r="V42" s="297"/>
      <c r="W42" s="283"/>
      <c r="X42" s="283"/>
      <c r="Y42" s="303"/>
      <c r="Z42" s="78" t="s">
        <v>517</v>
      </c>
      <c r="AA42" s="515" t="s">
        <v>650</v>
      </c>
      <c r="AB42" s="2" t="s">
        <v>518</v>
      </c>
      <c r="AC42" s="18" t="s">
        <v>413</v>
      </c>
    </row>
    <row r="43" spans="1:29" ht="193.5" customHeight="1">
      <c r="A43" s="533"/>
      <c r="B43" s="347"/>
      <c r="C43" s="297"/>
      <c r="D43" s="297"/>
      <c r="E43" s="355"/>
      <c r="F43" s="355"/>
      <c r="G43" s="297"/>
      <c r="H43" s="297"/>
      <c r="I43" s="297"/>
      <c r="J43" s="333"/>
      <c r="K43" s="333"/>
      <c r="L43" s="347"/>
      <c r="M43" s="347"/>
      <c r="N43" s="297"/>
      <c r="O43" s="244" t="s">
        <v>829</v>
      </c>
      <c r="P43" s="274">
        <v>0</v>
      </c>
      <c r="Q43" s="274">
        <v>1</v>
      </c>
      <c r="R43" s="9">
        <v>0.35</v>
      </c>
      <c r="S43" s="276">
        <f t="shared" si="2"/>
        <v>0.35</v>
      </c>
      <c r="T43" s="286"/>
      <c r="U43" s="297"/>
      <c r="V43" s="297"/>
      <c r="W43" s="283"/>
      <c r="X43" s="283"/>
      <c r="Y43" s="303"/>
      <c r="Z43" s="78" t="s">
        <v>519</v>
      </c>
      <c r="AA43" s="515" t="s">
        <v>691</v>
      </c>
      <c r="AB43" s="2" t="s">
        <v>520</v>
      </c>
      <c r="AC43" s="18" t="s">
        <v>413</v>
      </c>
    </row>
    <row r="44" spans="1:29" ht="231.5" customHeight="1">
      <c r="A44" s="533"/>
      <c r="B44" s="347"/>
      <c r="C44" s="297"/>
      <c r="D44" s="297"/>
      <c r="E44" s="355"/>
      <c r="F44" s="355"/>
      <c r="G44" s="297"/>
      <c r="H44" s="297"/>
      <c r="I44" s="297"/>
      <c r="J44" s="333"/>
      <c r="K44" s="333"/>
      <c r="L44" s="347"/>
      <c r="M44" s="347"/>
      <c r="N44" s="297"/>
      <c r="O44" s="244" t="s">
        <v>281</v>
      </c>
      <c r="P44" s="274">
        <v>0</v>
      </c>
      <c r="Q44" s="274">
        <v>1</v>
      </c>
      <c r="R44" s="9">
        <v>0.4</v>
      </c>
      <c r="S44" s="276">
        <f t="shared" si="2"/>
        <v>0.4</v>
      </c>
      <c r="T44" s="286"/>
      <c r="U44" s="297"/>
      <c r="V44" s="297"/>
      <c r="W44" s="283"/>
      <c r="X44" s="283"/>
      <c r="Y44" s="303"/>
      <c r="Z44" s="78" t="s">
        <v>521</v>
      </c>
      <c r="AA44" s="515" t="s">
        <v>651</v>
      </c>
      <c r="AB44" s="2" t="s">
        <v>522</v>
      </c>
      <c r="AC44" s="18" t="s">
        <v>413</v>
      </c>
    </row>
    <row r="45" spans="1:29" ht="101" customHeight="1">
      <c r="A45" s="533"/>
      <c r="B45" s="347"/>
      <c r="C45" s="297"/>
      <c r="D45" s="297"/>
      <c r="E45" s="355"/>
      <c r="F45" s="355"/>
      <c r="G45" s="297"/>
      <c r="H45" s="297"/>
      <c r="I45" s="297"/>
      <c r="J45" s="333"/>
      <c r="K45" s="333"/>
      <c r="L45" s="347"/>
      <c r="M45" s="347"/>
      <c r="N45" s="297"/>
      <c r="O45" s="244" t="s">
        <v>830</v>
      </c>
      <c r="P45" s="274">
        <v>0</v>
      </c>
      <c r="Q45" s="274">
        <v>1</v>
      </c>
      <c r="R45" s="9">
        <v>0.4</v>
      </c>
      <c r="S45" s="276">
        <f t="shared" si="2"/>
        <v>0.4</v>
      </c>
      <c r="T45" s="286"/>
      <c r="U45" s="297"/>
      <c r="V45" s="297"/>
      <c r="W45" s="283"/>
      <c r="X45" s="283"/>
      <c r="Y45" s="303"/>
      <c r="Z45" s="78" t="s">
        <v>523</v>
      </c>
      <c r="AA45" s="515" t="s">
        <v>652</v>
      </c>
      <c r="AB45" s="2" t="s">
        <v>524</v>
      </c>
      <c r="AC45" s="18" t="s">
        <v>413</v>
      </c>
    </row>
    <row r="46" spans="1:29" ht="128" customHeight="1">
      <c r="A46" s="533"/>
      <c r="B46" s="347"/>
      <c r="C46" s="297"/>
      <c r="D46" s="297"/>
      <c r="E46" s="355"/>
      <c r="F46" s="355"/>
      <c r="G46" s="297"/>
      <c r="H46" s="297"/>
      <c r="I46" s="297"/>
      <c r="J46" s="333"/>
      <c r="K46" s="333"/>
      <c r="L46" s="347"/>
      <c r="M46" s="347"/>
      <c r="N46" s="297"/>
      <c r="O46" s="244" t="s">
        <v>282</v>
      </c>
      <c r="P46" s="274">
        <v>0</v>
      </c>
      <c r="Q46" s="274">
        <v>1</v>
      </c>
      <c r="R46" s="9">
        <v>0.4</v>
      </c>
      <c r="S46" s="276">
        <f t="shared" si="2"/>
        <v>0.4</v>
      </c>
      <c r="T46" s="286"/>
      <c r="U46" s="297"/>
      <c r="V46" s="297"/>
      <c r="W46" s="283"/>
      <c r="X46" s="283"/>
      <c r="Y46" s="303"/>
      <c r="Z46" s="78" t="s">
        <v>525</v>
      </c>
      <c r="AA46" s="515" t="s">
        <v>653</v>
      </c>
      <c r="AB46" s="2" t="s">
        <v>526</v>
      </c>
      <c r="AC46" s="18" t="s">
        <v>413</v>
      </c>
    </row>
    <row r="47" spans="1:29" ht="83" customHeight="1">
      <c r="A47" s="533"/>
      <c r="B47" s="347"/>
      <c r="C47" s="297"/>
      <c r="D47" s="297"/>
      <c r="E47" s="355"/>
      <c r="F47" s="355"/>
      <c r="G47" s="297"/>
      <c r="H47" s="297"/>
      <c r="I47" s="297"/>
      <c r="J47" s="333"/>
      <c r="K47" s="333"/>
      <c r="L47" s="347"/>
      <c r="M47" s="347"/>
      <c r="N47" s="297"/>
      <c r="O47" s="288" t="s">
        <v>283</v>
      </c>
      <c r="P47" s="291">
        <v>1</v>
      </c>
      <c r="Q47" s="291">
        <v>1</v>
      </c>
      <c r="R47" s="387">
        <v>0.25</v>
      </c>
      <c r="S47" s="295">
        <f t="shared" si="2"/>
        <v>0.25</v>
      </c>
      <c r="T47" s="286"/>
      <c r="U47" s="297"/>
      <c r="V47" s="289"/>
      <c r="W47" s="283"/>
      <c r="X47" s="283"/>
      <c r="Y47" s="303"/>
      <c r="Z47" s="513" t="s">
        <v>642</v>
      </c>
      <c r="AA47" s="513" t="s">
        <v>643</v>
      </c>
      <c r="AB47" s="512" t="s">
        <v>937</v>
      </c>
      <c r="AC47" s="503" t="s">
        <v>413</v>
      </c>
    </row>
    <row r="48" spans="1:29" ht="83" customHeight="1">
      <c r="A48" s="533"/>
      <c r="B48" s="347"/>
      <c r="C48" s="297"/>
      <c r="D48" s="297"/>
      <c r="E48" s="355"/>
      <c r="F48" s="355"/>
      <c r="G48" s="297"/>
      <c r="H48" s="297"/>
      <c r="I48" s="297"/>
      <c r="J48" s="333"/>
      <c r="K48" s="333"/>
      <c r="L48" s="347"/>
      <c r="M48" s="347"/>
      <c r="N48" s="297"/>
      <c r="O48" s="289"/>
      <c r="P48" s="292"/>
      <c r="Q48" s="292"/>
      <c r="R48" s="388"/>
      <c r="S48" s="296"/>
      <c r="T48" s="286"/>
      <c r="U48" s="297"/>
      <c r="V48" s="288" t="s">
        <v>406</v>
      </c>
      <c r="W48" s="283"/>
      <c r="X48" s="283"/>
      <c r="Y48" s="303"/>
      <c r="Z48" s="511"/>
      <c r="AA48" s="511"/>
      <c r="AB48" s="510"/>
      <c r="AC48" s="532"/>
    </row>
    <row r="49" spans="1:29" ht="199.5" customHeight="1">
      <c r="A49" s="533"/>
      <c r="B49" s="347"/>
      <c r="C49" s="297"/>
      <c r="D49" s="297"/>
      <c r="E49" s="355"/>
      <c r="F49" s="355"/>
      <c r="G49" s="297"/>
      <c r="H49" s="297"/>
      <c r="I49" s="297"/>
      <c r="J49" s="333"/>
      <c r="K49" s="333"/>
      <c r="L49" s="347"/>
      <c r="M49" s="347"/>
      <c r="N49" s="297"/>
      <c r="O49" s="244" t="s">
        <v>284</v>
      </c>
      <c r="P49" s="274">
        <v>0</v>
      </c>
      <c r="Q49" s="274">
        <v>1</v>
      </c>
      <c r="R49" s="9">
        <v>0.3</v>
      </c>
      <c r="S49" s="276">
        <f t="shared" si="2"/>
        <v>0.3</v>
      </c>
      <c r="T49" s="286"/>
      <c r="U49" s="297"/>
      <c r="V49" s="297"/>
      <c r="W49" s="283"/>
      <c r="X49" s="283"/>
      <c r="Y49" s="303"/>
      <c r="Z49" s="78" t="s">
        <v>527</v>
      </c>
      <c r="AA49" s="515" t="s">
        <v>692</v>
      </c>
      <c r="AB49" s="2" t="s">
        <v>528</v>
      </c>
      <c r="AC49" s="18" t="s">
        <v>413</v>
      </c>
    </row>
    <row r="50" spans="1:29" ht="194.5" customHeight="1">
      <c r="A50" s="362"/>
      <c r="B50" s="344"/>
      <c r="C50" s="289"/>
      <c r="D50" s="289"/>
      <c r="E50" s="356"/>
      <c r="F50" s="356"/>
      <c r="G50" s="289"/>
      <c r="H50" s="289"/>
      <c r="I50" s="289"/>
      <c r="J50" s="334"/>
      <c r="K50" s="334"/>
      <c r="L50" s="344"/>
      <c r="M50" s="344"/>
      <c r="N50" s="289"/>
      <c r="O50" s="244" t="s">
        <v>285</v>
      </c>
      <c r="P50" s="274">
        <v>0</v>
      </c>
      <c r="Q50" s="274">
        <v>1</v>
      </c>
      <c r="R50" s="9">
        <v>0.3</v>
      </c>
      <c r="S50" s="276">
        <f t="shared" si="2"/>
        <v>0.3</v>
      </c>
      <c r="T50" s="287"/>
      <c r="U50" s="289"/>
      <c r="V50" s="289"/>
      <c r="W50" s="284"/>
      <c r="X50" s="284"/>
      <c r="Y50" s="304"/>
      <c r="Z50" s="78" t="s">
        <v>527</v>
      </c>
      <c r="AA50" s="515" t="s">
        <v>692</v>
      </c>
      <c r="AB50" s="2" t="s">
        <v>529</v>
      </c>
      <c r="AC50" s="18" t="s">
        <v>413</v>
      </c>
    </row>
    <row r="51" spans="1:29" ht="301" customHeight="1">
      <c r="A51" s="361" t="s">
        <v>29</v>
      </c>
      <c r="B51" s="343" t="s">
        <v>30</v>
      </c>
      <c r="C51" s="288" t="s">
        <v>31</v>
      </c>
      <c r="D51" s="288" t="s">
        <v>43</v>
      </c>
      <c r="E51" s="354" t="s">
        <v>44</v>
      </c>
      <c r="F51" s="345">
        <v>1</v>
      </c>
      <c r="G51" s="288" t="s">
        <v>33</v>
      </c>
      <c r="H51" s="288" t="s">
        <v>67</v>
      </c>
      <c r="I51" s="288" t="s">
        <v>68</v>
      </c>
      <c r="J51" s="288" t="s">
        <v>47</v>
      </c>
      <c r="K51" s="332">
        <v>1</v>
      </c>
      <c r="L51" s="343" t="s">
        <v>69</v>
      </c>
      <c r="M51" s="343" t="s">
        <v>162</v>
      </c>
      <c r="N51" s="288" t="s">
        <v>163</v>
      </c>
      <c r="O51" s="244" t="s">
        <v>286</v>
      </c>
      <c r="P51" s="274">
        <v>0.9</v>
      </c>
      <c r="Q51" s="274">
        <v>0.1</v>
      </c>
      <c r="R51" s="70">
        <v>0.05</v>
      </c>
      <c r="S51" s="276">
        <f>R51/Q51</f>
        <v>0.5</v>
      </c>
      <c r="T51" s="285" t="s">
        <v>67</v>
      </c>
      <c r="U51" s="288" t="s">
        <v>831</v>
      </c>
      <c r="V51" s="288" t="s">
        <v>401</v>
      </c>
      <c r="W51" s="282">
        <v>1696948044.2525001</v>
      </c>
      <c r="X51" s="282">
        <v>1544274107.9100001</v>
      </c>
      <c r="Y51" s="302">
        <f>X51/W51</f>
        <v>0.91003028238866779</v>
      </c>
      <c r="Z51" s="78" t="s">
        <v>543</v>
      </c>
      <c r="AA51" s="78" t="s">
        <v>544</v>
      </c>
      <c r="AB51" s="2" t="s">
        <v>938</v>
      </c>
      <c r="AC51" s="18" t="s">
        <v>414</v>
      </c>
    </row>
    <row r="52" spans="1:29" ht="83" customHeight="1">
      <c r="A52" s="533"/>
      <c r="B52" s="347"/>
      <c r="C52" s="297"/>
      <c r="D52" s="297"/>
      <c r="E52" s="355"/>
      <c r="F52" s="357"/>
      <c r="G52" s="297"/>
      <c r="H52" s="297"/>
      <c r="I52" s="297"/>
      <c r="J52" s="297"/>
      <c r="K52" s="333"/>
      <c r="L52" s="347"/>
      <c r="M52" s="347"/>
      <c r="N52" s="297"/>
      <c r="O52" s="288" t="s">
        <v>287</v>
      </c>
      <c r="P52" s="393">
        <v>0.1</v>
      </c>
      <c r="Q52" s="393">
        <v>0.9</v>
      </c>
      <c r="R52" s="391">
        <v>0.2</v>
      </c>
      <c r="S52" s="295">
        <f>R52/Q52</f>
        <v>0.22222222222222224</v>
      </c>
      <c r="T52" s="286"/>
      <c r="U52" s="297"/>
      <c r="V52" s="297"/>
      <c r="W52" s="283"/>
      <c r="X52" s="283"/>
      <c r="Y52" s="303"/>
      <c r="Z52" s="509" t="s">
        <v>693</v>
      </c>
      <c r="AA52" s="509" t="s">
        <v>545</v>
      </c>
      <c r="AB52" s="512" t="s">
        <v>939</v>
      </c>
      <c r="AC52" s="18" t="s">
        <v>414</v>
      </c>
    </row>
    <row r="53" spans="1:29" ht="83" customHeight="1">
      <c r="A53" s="533"/>
      <c r="B53" s="347"/>
      <c r="C53" s="297"/>
      <c r="D53" s="297"/>
      <c r="E53" s="355"/>
      <c r="F53" s="357"/>
      <c r="G53" s="297"/>
      <c r="H53" s="297"/>
      <c r="I53" s="297"/>
      <c r="J53" s="297"/>
      <c r="K53" s="333"/>
      <c r="L53" s="347"/>
      <c r="M53" s="347"/>
      <c r="N53" s="297"/>
      <c r="O53" s="289"/>
      <c r="P53" s="394"/>
      <c r="Q53" s="394"/>
      <c r="R53" s="392"/>
      <c r="S53" s="296"/>
      <c r="T53" s="286"/>
      <c r="U53" s="297"/>
      <c r="V53" s="297"/>
      <c r="W53" s="283"/>
      <c r="X53" s="283"/>
      <c r="Y53" s="303"/>
      <c r="Z53" s="507"/>
      <c r="AA53" s="507"/>
      <c r="AB53" s="510"/>
      <c r="AC53" s="18"/>
    </row>
    <row r="54" spans="1:29" ht="83" customHeight="1">
      <c r="A54" s="533"/>
      <c r="B54" s="347"/>
      <c r="C54" s="297"/>
      <c r="D54" s="297"/>
      <c r="E54" s="355"/>
      <c r="F54" s="357"/>
      <c r="G54" s="297"/>
      <c r="H54" s="297"/>
      <c r="I54" s="297"/>
      <c r="J54" s="297"/>
      <c r="K54" s="333"/>
      <c r="L54" s="347"/>
      <c r="M54" s="347"/>
      <c r="N54" s="297"/>
      <c r="O54" s="244" t="s">
        <v>288</v>
      </c>
      <c r="P54" s="274">
        <v>1</v>
      </c>
      <c r="Q54" s="7">
        <v>1</v>
      </c>
      <c r="R54" s="9">
        <v>0.8</v>
      </c>
      <c r="S54" s="276">
        <f t="shared" si="2"/>
        <v>0.8</v>
      </c>
      <c r="T54" s="286"/>
      <c r="U54" s="297"/>
      <c r="V54" s="297"/>
      <c r="W54" s="283"/>
      <c r="X54" s="283"/>
      <c r="Y54" s="303"/>
      <c r="Z54" s="78" t="s">
        <v>693</v>
      </c>
      <c r="AA54" s="78" t="s">
        <v>545</v>
      </c>
      <c r="AB54" s="514" t="s">
        <v>694</v>
      </c>
      <c r="AC54" s="18" t="s">
        <v>409</v>
      </c>
    </row>
    <row r="55" spans="1:29" ht="83" customHeight="1">
      <c r="A55" s="362"/>
      <c r="B55" s="344"/>
      <c r="C55" s="289"/>
      <c r="D55" s="289"/>
      <c r="E55" s="356"/>
      <c r="F55" s="346"/>
      <c r="G55" s="289"/>
      <c r="H55" s="289"/>
      <c r="I55" s="289"/>
      <c r="J55" s="289"/>
      <c r="K55" s="334"/>
      <c r="L55" s="344"/>
      <c r="M55" s="344"/>
      <c r="N55" s="289"/>
      <c r="O55" s="244" t="s">
        <v>289</v>
      </c>
      <c r="P55" s="274">
        <v>1</v>
      </c>
      <c r="Q55" s="274">
        <v>1</v>
      </c>
      <c r="R55" s="9">
        <v>0.25</v>
      </c>
      <c r="S55" s="276">
        <f t="shared" si="2"/>
        <v>0.25</v>
      </c>
      <c r="T55" s="287"/>
      <c r="U55" s="289"/>
      <c r="V55" s="289"/>
      <c r="W55" s="284"/>
      <c r="X55" s="284"/>
      <c r="Y55" s="304"/>
      <c r="Z55" s="78" t="s">
        <v>648</v>
      </c>
      <c r="AA55" s="78" t="s">
        <v>684</v>
      </c>
      <c r="AB55" s="2" t="s">
        <v>546</v>
      </c>
      <c r="AC55" s="18" t="s">
        <v>414</v>
      </c>
    </row>
    <row r="56" spans="1:29" ht="184.5" customHeight="1">
      <c r="A56" s="16" t="s">
        <v>29</v>
      </c>
      <c r="B56" s="5" t="s">
        <v>30</v>
      </c>
      <c r="C56" s="244" t="s">
        <v>31</v>
      </c>
      <c r="D56" s="244" t="s">
        <v>43</v>
      </c>
      <c r="E56" s="12" t="s">
        <v>44</v>
      </c>
      <c r="F56" s="6">
        <v>1</v>
      </c>
      <c r="G56" s="244" t="s">
        <v>33</v>
      </c>
      <c r="H56" s="244" t="s">
        <v>70</v>
      </c>
      <c r="I56" s="244" t="s">
        <v>71</v>
      </c>
      <c r="J56" s="7">
        <v>0.9</v>
      </c>
      <c r="K56" s="7">
        <v>1</v>
      </c>
      <c r="L56" s="5" t="s">
        <v>72</v>
      </c>
      <c r="M56" s="5" t="s">
        <v>164</v>
      </c>
      <c r="N56" s="244" t="s">
        <v>165</v>
      </c>
      <c r="O56" s="244" t="s">
        <v>290</v>
      </c>
      <c r="P56" s="190">
        <v>1</v>
      </c>
      <c r="Q56" s="7">
        <v>1</v>
      </c>
      <c r="R56" s="246">
        <v>0</v>
      </c>
      <c r="S56" s="276">
        <f t="shared" si="2"/>
        <v>0</v>
      </c>
      <c r="T56" s="8" t="s">
        <v>70</v>
      </c>
      <c r="U56" s="244" t="s">
        <v>832</v>
      </c>
      <c r="V56" s="244" t="s">
        <v>401</v>
      </c>
      <c r="W56" s="245">
        <v>300000000</v>
      </c>
      <c r="X56" s="245">
        <v>0</v>
      </c>
      <c r="Y56" s="246">
        <f>X56/W56</f>
        <v>0</v>
      </c>
      <c r="Z56" s="8" t="s">
        <v>695</v>
      </c>
      <c r="AA56" s="8" t="s">
        <v>696</v>
      </c>
      <c r="AB56" s="514" t="s">
        <v>547</v>
      </c>
      <c r="AC56" s="18" t="s">
        <v>415</v>
      </c>
    </row>
    <row r="57" spans="1:29" ht="235.5" customHeight="1">
      <c r="A57" s="361" t="s">
        <v>29</v>
      </c>
      <c r="B57" s="343" t="s">
        <v>30</v>
      </c>
      <c r="C57" s="288" t="s">
        <v>31</v>
      </c>
      <c r="D57" s="288" t="s">
        <v>52</v>
      </c>
      <c r="E57" s="354" t="s">
        <v>53</v>
      </c>
      <c r="F57" s="354" t="s">
        <v>54</v>
      </c>
      <c r="G57" s="288" t="s">
        <v>33</v>
      </c>
      <c r="H57" s="288" t="s">
        <v>73</v>
      </c>
      <c r="I57" s="288" t="s">
        <v>74</v>
      </c>
      <c r="J57" s="288" t="s">
        <v>57</v>
      </c>
      <c r="K57" s="332">
        <v>1</v>
      </c>
      <c r="L57" s="343" t="s">
        <v>75</v>
      </c>
      <c r="M57" s="343" t="s">
        <v>166</v>
      </c>
      <c r="N57" s="288" t="s">
        <v>167</v>
      </c>
      <c r="O57" s="244" t="s">
        <v>291</v>
      </c>
      <c r="P57" s="274">
        <v>0</v>
      </c>
      <c r="Q57" s="7">
        <v>1</v>
      </c>
      <c r="R57" s="246">
        <v>0.8</v>
      </c>
      <c r="S57" s="276">
        <f t="shared" si="2"/>
        <v>0.8</v>
      </c>
      <c r="T57" s="285" t="s">
        <v>73</v>
      </c>
      <c r="U57" s="380" t="s">
        <v>833</v>
      </c>
      <c r="V57" s="288" t="s">
        <v>401</v>
      </c>
      <c r="W57" s="282">
        <v>683000000</v>
      </c>
      <c r="X57" s="282">
        <v>668231364.67616212</v>
      </c>
      <c r="Y57" s="302">
        <f>X57/W57</f>
        <v>0.97837681504562535</v>
      </c>
      <c r="Z57" s="1" t="s">
        <v>655</v>
      </c>
      <c r="AA57" s="547" t="s">
        <v>697</v>
      </c>
      <c r="AB57" s="548" t="s">
        <v>940</v>
      </c>
      <c r="AC57" s="18" t="s">
        <v>403</v>
      </c>
    </row>
    <row r="58" spans="1:29" ht="83" customHeight="1">
      <c r="A58" s="533"/>
      <c r="B58" s="347"/>
      <c r="C58" s="297"/>
      <c r="D58" s="297"/>
      <c r="E58" s="355"/>
      <c r="F58" s="355"/>
      <c r="G58" s="297"/>
      <c r="H58" s="297"/>
      <c r="I58" s="297"/>
      <c r="J58" s="297"/>
      <c r="K58" s="333"/>
      <c r="L58" s="347"/>
      <c r="M58" s="347"/>
      <c r="N58" s="297"/>
      <c r="O58" s="244" t="s">
        <v>292</v>
      </c>
      <c r="P58" s="274">
        <v>0</v>
      </c>
      <c r="Q58" s="7">
        <v>1</v>
      </c>
      <c r="R58" s="246">
        <v>0.15</v>
      </c>
      <c r="S58" s="276">
        <f t="shared" si="2"/>
        <v>0.15</v>
      </c>
      <c r="T58" s="286"/>
      <c r="U58" s="381"/>
      <c r="V58" s="297"/>
      <c r="W58" s="283"/>
      <c r="X58" s="283"/>
      <c r="Y58" s="303"/>
      <c r="Z58" s="1" t="s">
        <v>628</v>
      </c>
      <c r="AA58" s="78" t="s">
        <v>698</v>
      </c>
      <c r="AB58" s="512" t="s">
        <v>699</v>
      </c>
      <c r="AC58" s="18" t="s">
        <v>403</v>
      </c>
    </row>
    <row r="59" spans="1:29" ht="83" customHeight="1">
      <c r="A59" s="533"/>
      <c r="B59" s="347"/>
      <c r="C59" s="297"/>
      <c r="D59" s="297"/>
      <c r="E59" s="355"/>
      <c r="F59" s="355"/>
      <c r="G59" s="297"/>
      <c r="H59" s="297"/>
      <c r="I59" s="297"/>
      <c r="J59" s="297"/>
      <c r="K59" s="333"/>
      <c r="L59" s="347"/>
      <c r="M59" s="347"/>
      <c r="N59" s="297"/>
      <c r="O59" s="244" t="s">
        <v>293</v>
      </c>
      <c r="P59" s="274">
        <v>0</v>
      </c>
      <c r="Q59" s="7">
        <v>1</v>
      </c>
      <c r="R59" s="246">
        <v>0.15</v>
      </c>
      <c r="S59" s="276">
        <f t="shared" si="2"/>
        <v>0.15</v>
      </c>
      <c r="T59" s="286"/>
      <c r="U59" s="381"/>
      <c r="V59" s="297"/>
      <c r="W59" s="283"/>
      <c r="X59" s="283"/>
      <c r="Y59" s="303"/>
      <c r="Z59" s="1" t="s">
        <v>628</v>
      </c>
      <c r="AA59" s="78" t="s">
        <v>700</v>
      </c>
      <c r="AB59" s="510"/>
      <c r="AC59" s="18" t="s">
        <v>403</v>
      </c>
    </row>
    <row r="60" spans="1:29" ht="83" customHeight="1">
      <c r="A60" s="533"/>
      <c r="B60" s="347"/>
      <c r="C60" s="297"/>
      <c r="D60" s="297"/>
      <c r="E60" s="355"/>
      <c r="F60" s="355"/>
      <c r="G60" s="297"/>
      <c r="H60" s="297"/>
      <c r="I60" s="297"/>
      <c r="J60" s="297"/>
      <c r="K60" s="333"/>
      <c r="L60" s="344"/>
      <c r="M60" s="344"/>
      <c r="N60" s="289"/>
      <c r="O60" s="244" t="s">
        <v>294</v>
      </c>
      <c r="P60" s="7">
        <v>1</v>
      </c>
      <c r="Q60" s="7">
        <v>1</v>
      </c>
      <c r="R60" s="246">
        <v>0.5</v>
      </c>
      <c r="S60" s="276">
        <f t="shared" si="2"/>
        <v>0.5</v>
      </c>
      <c r="T60" s="286"/>
      <c r="U60" s="382"/>
      <c r="V60" s="289"/>
      <c r="W60" s="284"/>
      <c r="X60" s="284"/>
      <c r="Y60" s="304"/>
      <c r="Z60" s="1" t="s">
        <v>628</v>
      </c>
      <c r="AA60" s="78" t="s">
        <v>698</v>
      </c>
      <c r="AB60" s="2" t="s">
        <v>701</v>
      </c>
      <c r="AC60" s="18" t="s">
        <v>403</v>
      </c>
    </row>
    <row r="61" spans="1:29" ht="83" customHeight="1">
      <c r="A61" s="533"/>
      <c r="B61" s="347"/>
      <c r="C61" s="297"/>
      <c r="D61" s="297"/>
      <c r="E61" s="355"/>
      <c r="F61" s="355"/>
      <c r="G61" s="297"/>
      <c r="H61" s="297"/>
      <c r="I61" s="297"/>
      <c r="J61" s="297"/>
      <c r="K61" s="333"/>
      <c r="L61" s="343" t="s">
        <v>36</v>
      </c>
      <c r="M61" s="343" t="s">
        <v>168</v>
      </c>
      <c r="N61" s="288" t="s">
        <v>169</v>
      </c>
      <c r="O61" s="244" t="s">
        <v>295</v>
      </c>
      <c r="P61" s="4">
        <v>0</v>
      </c>
      <c r="Q61" s="4">
        <v>1</v>
      </c>
      <c r="R61" s="4">
        <v>0</v>
      </c>
      <c r="S61" s="276">
        <f t="shared" si="2"/>
        <v>0</v>
      </c>
      <c r="T61" s="286"/>
      <c r="U61" s="288" t="s">
        <v>399</v>
      </c>
      <c r="V61" s="288" t="s">
        <v>401</v>
      </c>
      <c r="W61" s="282" t="s">
        <v>399</v>
      </c>
      <c r="X61" s="282" t="s">
        <v>399</v>
      </c>
      <c r="Y61" s="298" t="s">
        <v>399</v>
      </c>
      <c r="Z61" s="515" t="s">
        <v>628</v>
      </c>
      <c r="AA61" s="515" t="s">
        <v>698</v>
      </c>
      <c r="AB61" s="37" t="s">
        <v>638</v>
      </c>
      <c r="AC61" s="18" t="s">
        <v>403</v>
      </c>
    </row>
    <row r="62" spans="1:29" ht="83" customHeight="1">
      <c r="A62" s="533"/>
      <c r="B62" s="347"/>
      <c r="C62" s="297"/>
      <c r="D62" s="297"/>
      <c r="E62" s="355"/>
      <c r="F62" s="355"/>
      <c r="G62" s="297"/>
      <c r="H62" s="297"/>
      <c r="I62" s="297"/>
      <c r="J62" s="297"/>
      <c r="K62" s="333"/>
      <c r="L62" s="347"/>
      <c r="M62" s="347"/>
      <c r="N62" s="297"/>
      <c r="O62" s="244" t="s">
        <v>495</v>
      </c>
      <c r="P62" s="4">
        <v>0</v>
      </c>
      <c r="Q62" s="4">
        <v>1</v>
      </c>
      <c r="R62" s="4">
        <v>0</v>
      </c>
      <c r="S62" s="276">
        <f t="shared" si="2"/>
        <v>0</v>
      </c>
      <c r="T62" s="286"/>
      <c r="U62" s="297"/>
      <c r="V62" s="297"/>
      <c r="W62" s="283"/>
      <c r="X62" s="283"/>
      <c r="Y62" s="587"/>
      <c r="Z62" s="515" t="s">
        <v>628</v>
      </c>
      <c r="AA62" s="515" t="s">
        <v>698</v>
      </c>
      <c r="AB62" s="37" t="s">
        <v>702</v>
      </c>
      <c r="AC62" s="18" t="s">
        <v>403</v>
      </c>
    </row>
    <row r="63" spans="1:29" ht="83" customHeight="1">
      <c r="A63" s="533"/>
      <c r="B63" s="347"/>
      <c r="C63" s="297"/>
      <c r="D63" s="297"/>
      <c r="E63" s="355"/>
      <c r="F63" s="355"/>
      <c r="G63" s="297"/>
      <c r="H63" s="297"/>
      <c r="I63" s="297"/>
      <c r="J63" s="297"/>
      <c r="K63" s="333"/>
      <c r="L63" s="344"/>
      <c r="M63" s="344"/>
      <c r="N63" s="289"/>
      <c r="O63" s="244" t="s">
        <v>296</v>
      </c>
      <c r="P63" s="4">
        <v>1</v>
      </c>
      <c r="Q63" s="4">
        <v>1</v>
      </c>
      <c r="R63" s="4">
        <v>0</v>
      </c>
      <c r="S63" s="276">
        <f t="shared" si="2"/>
        <v>0</v>
      </c>
      <c r="T63" s="286"/>
      <c r="U63" s="289"/>
      <c r="V63" s="289"/>
      <c r="W63" s="284"/>
      <c r="X63" s="284"/>
      <c r="Y63" s="299"/>
      <c r="Z63" s="515" t="s">
        <v>628</v>
      </c>
      <c r="AA63" s="515" t="s">
        <v>698</v>
      </c>
      <c r="AB63" s="37" t="s">
        <v>639</v>
      </c>
      <c r="AC63" s="18" t="s">
        <v>403</v>
      </c>
    </row>
    <row r="64" spans="1:29" ht="83" customHeight="1">
      <c r="A64" s="533"/>
      <c r="B64" s="347"/>
      <c r="C64" s="297"/>
      <c r="D64" s="297"/>
      <c r="E64" s="355"/>
      <c r="F64" s="355"/>
      <c r="G64" s="297"/>
      <c r="H64" s="297"/>
      <c r="I64" s="297"/>
      <c r="J64" s="297"/>
      <c r="K64" s="333"/>
      <c r="L64" s="343" t="s">
        <v>456</v>
      </c>
      <c r="M64" s="343" t="s">
        <v>170</v>
      </c>
      <c r="N64" s="288" t="s">
        <v>171</v>
      </c>
      <c r="O64" s="244" t="s">
        <v>297</v>
      </c>
      <c r="P64" s="7">
        <v>0</v>
      </c>
      <c r="Q64" s="7">
        <v>1</v>
      </c>
      <c r="R64" s="7">
        <v>0.32</v>
      </c>
      <c r="S64" s="276">
        <f t="shared" si="2"/>
        <v>0.32</v>
      </c>
      <c r="T64" s="286"/>
      <c r="U64" s="288" t="s">
        <v>834</v>
      </c>
      <c r="V64" s="288" t="s">
        <v>401</v>
      </c>
      <c r="W64" s="282">
        <v>1050000000</v>
      </c>
      <c r="X64" s="282">
        <v>903197561.5</v>
      </c>
      <c r="Y64" s="302">
        <f>X64/W64</f>
        <v>0.86018815380952385</v>
      </c>
      <c r="Z64" s="515" t="s">
        <v>628</v>
      </c>
      <c r="AA64" s="515" t="s">
        <v>689</v>
      </c>
      <c r="AB64" s="37" t="s">
        <v>941</v>
      </c>
      <c r="AC64" s="18" t="s">
        <v>403</v>
      </c>
    </row>
    <row r="65" spans="1:32" ht="83" customHeight="1">
      <c r="A65" s="533"/>
      <c r="B65" s="347"/>
      <c r="C65" s="297"/>
      <c r="D65" s="297"/>
      <c r="E65" s="355"/>
      <c r="F65" s="355"/>
      <c r="G65" s="297"/>
      <c r="H65" s="297"/>
      <c r="I65" s="297"/>
      <c r="J65" s="297"/>
      <c r="K65" s="333"/>
      <c r="L65" s="347"/>
      <c r="M65" s="347"/>
      <c r="N65" s="297"/>
      <c r="O65" s="244" t="s">
        <v>298</v>
      </c>
      <c r="P65" s="7">
        <v>0</v>
      </c>
      <c r="Q65" s="7">
        <v>1</v>
      </c>
      <c r="R65" s="7">
        <v>0.25</v>
      </c>
      <c r="S65" s="276">
        <f t="shared" si="2"/>
        <v>0.25</v>
      </c>
      <c r="T65" s="286"/>
      <c r="U65" s="297"/>
      <c r="V65" s="297"/>
      <c r="W65" s="283"/>
      <c r="X65" s="283"/>
      <c r="Y65" s="303"/>
      <c r="Z65" s="515" t="s">
        <v>628</v>
      </c>
      <c r="AA65" s="515" t="s">
        <v>689</v>
      </c>
      <c r="AB65" s="37" t="s">
        <v>942</v>
      </c>
      <c r="AC65" s="18" t="s">
        <v>403</v>
      </c>
    </row>
    <row r="66" spans="1:32" ht="83" customHeight="1">
      <c r="A66" s="533"/>
      <c r="B66" s="347"/>
      <c r="C66" s="297"/>
      <c r="D66" s="297"/>
      <c r="E66" s="355"/>
      <c r="F66" s="355"/>
      <c r="G66" s="297"/>
      <c r="H66" s="297"/>
      <c r="I66" s="297"/>
      <c r="J66" s="297"/>
      <c r="K66" s="333"/>
      <c r="L66" s="347"/>
      <c r="M66" s="347"/>
      <c r="N66" s="297"/>
      <c r="O66" s="244" t="s">
        <v>299</v>
      </c>
      <c r="P66" s="274">
        <v>0</v>
      </c>
      <c r="Q66" s="7">
        <v>1</v>
      </c>
      <c r="R66" s="237">
        <v>0.8</v>
      </c>
      <c r="S66" s="276">
        <f t="shared" si="2"/>
        <v>0.8</v>
      </c>
      <c r="T66" s="286"/>
      <c r="U66" s="297"/>
      <c r="V66" s="297"/>
      <c r="W66" s="283"/>
      <c r="X66" s="283"/>
      <c r="Y66" s="303"/>
      <c r="Z66" s="515" t="s">
        <v>655</v>
      </c>
      <c r="AA66" s="515" t="s">
        <v>689</v>
      </c>
      <c r="AB66" s="37" t="s">
        <v>703</v>
      </c>
      <c r="AC66" s="18" t="s">
        <v>403</v>
      </c>
      <c r="AD66" s="57" t="s">
        <v>655</v>
      </c>
      <c r="AE66" s="57" t="s">
        <v>504</v>
      </c>
      <c r="AF66" s="57" t="s">
        <v>505</v>
      </c>
    </row>
    <row r="67" spans="1:32" ht="83" customHeight="1">
      <c r="A67" s="362"/>
      <c r="B67" s="344"/>
      <c r="C67" s="289"/>
      <c r="D67" s="289"/>
      <c r="E67" s="356"/>
      <c r="F67" s="356"/>
      <c r="G67" s="289"/>
      <c r="H67" s="289"/>
      <c r="I67" s="289"/>
      <c r="J67" s="289"/>
      <c r="K67" s="334"/>
      <c r="L67" s="344"/>
      <c r="M67" s="344"/>
      <c r="N67" s="289"/>
      <c r="O67" s="244" t="s">
        <v>300</v>
      </c>
      <c r="P67" s="7">
        <v>1</v>
      </c>
      <c r="Q67" s="7">
        <v>1</v>
      </c>
      <c r="R67" s="7">
        <v>0</v>
      </c>
      <c r="S67" s="276">
        <f t="shared" si="2"/>
        <v>0</v>
      </c>
      <c r="T67" s="287"/>
      <c r="U67" s="289"/>
      <c r="V67" s="289"/>
      <c r="W67" s="284"/>
      <c r="X67" s="284"/>
      <c r="Y67" s="304"/>
      <c r="Z67" s="515" t="s">
        <v>506</v>
      </c>
      <c r="AA67" s="515" t="s">
        <v>507</v>
      </c>
      <c r="AB67" s="37" t="s">
        <v>704</v>
      </c>
      <c r="AC67" s="18" t="s">
        <v>403</v>
      </c>
    </row>
    <row r="68" spans="1:32" ht="83" customHeight="1">
      <c r="A68" s="361" t="s">
        <v>29</v>
      </c>
      <c r="B68" s="343" t="s">
        <v>30</v>
      </c>
      <c r="C68" s="288" t="s">
        <v>31</v>
      </c>
      <c r="D68" s="288" t="s">
        <v>52</v>
      </c>
      <c r="E68" s="354" t="s">
        <v>53</v>
      </c>
      <c r="F68" s="354" t="s">
        <v>54</v>
      </c>
      <c r="G68" s="288" t="s">
        <v>33</v>
      </c>
      <c r="H68" s="288" t="s">
        <v>76</v>
      </c>
      <c r="I68" s="288" t="s">
        <v>77</v>
      </c>
      <c r="J68" s="332">
        <v>1</v>
      </c>
      <c r="K68" s="332">
        <v>1</v>
      </c>
      <c r="L68" s="343" t="s">
        <v>457</v>
      </c>
      <c r="M68" s="343" t="s">
        <v>172</v>
      </c>
      <c r="N68" s="288" t="s">
        <v>173</v>
      </c>
      <c r="O68" s="288" t="s">
        <v>301</v>
      </c>
      <c r="P68" s="332">
        <v>1</v>
      </c>
      <c r="Q68" s="332">
        <v>1</v>
      </c>
      <c r="R68" s="332">
        <v>0.25</v>
      </c>
      <c r="S68" s="295">
        <f t="shared" si="2"/>
        <v>0.25</v>
      </c>
      <c r="T68" s="285" t="s">
        <v>76</v>
      </c>
      <c r="U68" s="288" t="s">
        <v>835</v>
      </c>
      <c r="V68" s="288" t="s">
        <v>401</v>
      </c>
      <c r="W68" s="282">
        <v>1220000000</v>
      </c>
      <c r="X68" s="282">
        <v>686356738.42000008</v>
      </c>
      <c r="Y68" s="290">
        <f>X68/W68</f>
        <v>0.56258749050819679</v>
      </c>
      <c r="Z68" s="509" t="s">
        <v>548</v>
      </c>
      <c r="AA68" s="509" t="s">
        <v>705</v>
      </c>
      <c r="AB68" s="549" t="s">
        <v>550</v>
      </c>
      <c r="AC68" s="18" t="s">
        <v>416</v>
      </c>
    </row>
    <row r="69" spans="1:32" ht="83" customHeight="1">
      <c r="A69" s="533"/>
      <c r="B69" s="347"/>
      <c r="C69" s="297"/>
      <c r="D69" s="297"/>
      <c r="E69" s="355"/>
      <c r="F69" s="355"/>
      <c r="G69" s="297"/>
      <c r="H69" s="297"/>
      <c r="I69" s="297"/>
      <c r="J69" s="333"/>
      <c r="K69" s="333"/>
      <c r="L69" s="347"/>
      <c r="M69" s="347"/>
      <c r="N69" s="297"/>
      <c r="O69" s="390"/>
      <c r="P69" s="395"/>
      <c r="Q69" s="395"/>
      <c r="R69" s="395"/>
      <c r="S69" s="296"/>
      <c r="T69" s="286"/>
      <c r="U69" s="297"/>
      <c r="V69" s="297"/>
      <c r="W69" s="283"/>
      <c r="X69" s="283"/>
      <c r="Y69" s="290"/>
      <c r="Z69" s="550"/>
      <c r="AA69" s="550"/>
      <c r="AB69" s="551"/>
      <c r="AC69" s="18"/>
    </row>
    <row r="70" spans="1:32" ht="83" customHeight="1">
      <c r="A70" s="362"/>
      <c r="B70" s="344"/>
      <c r="C70" s="289"/>
      <c r="D70" s="289"/>
      <c r="E70" s="356"/>
      <c r="F70" s="356"/>
      <c r="G70" s="289"/>
      <c r="H70" s="289"/>
      <c r="I70" s="289"/>
      <c r="J70" s="334"/>
      <c r="K70" s="334"/>
      <c r="L70" s="344"/>
      <c r="M70" s="344"/>
      <c r="N70" s="289"/>
      <c r="O70" s="244" t="s">
        <v>302</v>
      </c>
      <c r="P70" s="7">
        <v>1</v>
      </c>
      <c r="Q70" s="7">
        <v>1</v>
      </c>
      <c r="R70" s="7">
        <v>0.25</v>
      </c>
      <c r="S70" s="276">
        <f t="shared" si="2"/>
        <v>0.25</v>
      </c>
      <c r="T70" s="287"/>
      <c r="U70" s="289"/>
      <c r="V70" s="289"/>
      <c r="W70" s="284"/>
      <c r="X70" s="284"/>
      <c r="Y70" s="290"/>
      <c r="Z70" s="507"/>
      <c r="AA70" s="507"/>
      <c r="AB70" s="546" t="s">
        <v>706</v>
      </c>
      <c r="AC70" s="18" t="s">
        <v>416</v>
      </c>
    </row>
    <row r="71" spans="1:32" ht="83" customHeight="1">
      <c r="A71" s="361" t="s">
        <v>29</v>
      </c>
      <c r="B71" s="343" t="s">
        <v>30</v>
      </c>
      <c r="C71" s="288" t="s">
        <v>31</v>
      </c>
      <c r="D71" s="288" t="s">
        <v>62</v>
      </c>
      <c r="E71" s="354">
        <v>23.82</v>
      </c>
      <c r="F71" s="354" t="s">
        <v>63</v>
      </c>
      <c r="G71" s="288" t="s">
        <v>33</v>
      </c>
      <c r="H71" s="288" t="s">
        <v>78</v>
      </c>
      <c r="I71" s="288" t="s">
        <v>79</v>
      </c>
      <c r="J71" s="332">
        <v>1</v>
      </c>
      <c r="K71" s="332">
        <v>1</v>
      </c>
      <c r="L71" s="343" t="s">
        <v>458</v>
      </c>
      <c r="M71" s="343" t="s">
        <v>174</v>
      </c>
      <c r="N71" s="288" t="s">
        <v>175</v>
      </c>
      <c r="O71" s="244" t="s">
        <v>303</v>
      </c>
      <c r="P71" s="7">
        <v>0.95</v>
      </c>
      <c r="Q71" s="7">
        <v>0.95</v>
      </c>
      <c r="R71" s="7">
        <v>0.25</v>
      </c>
      <c r="S71" s="276">
        <f t="shared" si="2"/>
        <v>0.26315789473684209</v>
      </c>
      <c r="T71" s="285" t="s">
        <v>78</v>
      </c>
      <c r="U71" s="288" t="s">
        <v>836</v>
      </c>
      <c r="V71" s="288" t="s">
        <v>401</v>
      </c>
      <c r="W71" s="282">
        <v>1356300983.5</v>
      </c>
      <c r="X71" s="282">
        <v>604787647.15999997</v>
      </c>
      <c r="Y71" s="290">
        <f>X71/W71</f>
        <v>0.44590961336569729</v>
      </c>
      <c r="Z71" s="552" t="s">
        <v>657</v>
      </c>
      <c r="AA71" s="552" t="s">
        <v>656</v>
      </c>
      <c r="AB71" s="2" t="s">
        <v>530</v>
      </c>
      <c r="AC71" s="18" t="s">
        <v>413</v>
      </c>
    </row>
    <row r="72" spans="1:32" ht="83" customHeight="1">
      <c r="A72" s="362"/>
      <c r="B72" s="344"/>
      <c r="C72" s="289"/>
      <c r="D72" s="289"/>
      <c r="E72" s="356"/>
      <c r="F72" s="356"/>
      <c r="G72" s="289"/>
      <c r="H72" s="289"/>
      <c r="I72" s="289"/>
      <c r="J72" s="334"/>
      <c r="K72" s="334"/>
      <c r="L72" s="344"/>
      <c r="M72" s="344"/>
      <c r="N72" s="289"/>
      <c r="O72" s="244" t="s">
        <v>304</v>
      </c>
      <c r="P72" s="30">
        <v>0.67</v>
      </c>
      <c r="Q72" s="7">
        <v>0.95</v>
      </c>
      <c r="R72" s="13">
        <f>75%*0.25</f>
        <v>0.1875</v>
      </c>
      <c r="S72" s="276">
        <f t="shared" si="2"/>
        <v>0.19736842105263158</v>
      </c>
      <c r="T72" s="287"/>
      <c r="U72" s="289"/>
      <c r="V72" s="289"/>
      <c r="W72" s="284"/>
      <c r="X72" s="284"/>
      <c r="Y72" s="290"/>
      <c r="Z72" s="552"/>
      <c r="AA72" s="552"/>
      <c r="AB72" s="2" t="s">
        <v>707</v>
      </c>
      <c r="AC72" s="18" t="s">
        <v>413</v>
      </c>
    </row>
    <row r="73" spans="1:32" ht="255" customHeight="1">
      <c r="A73" s="16" t="s">
        <v>29</v>
      </c>
      <c r="B73" s="5" t="s">
        <v>30</v>
      </c>
      <c r="C73" s="244" t="s">
        <v>31</v>
      </c>
      <c r="D73" s="244" t="s">
        <v>43</v>
      </c>
      <c r="E73" s="12" t="s">
        <v>44</v>
      </c>
      <c r="F73" s="6">
        <v>1</v>
      </c>
      <c r="G73" s="244" t="s">
        <v>33</v>
      </c>
      <c r="H73" s="244" t="s">
        <v>80</v>
      </c>
      <c r="I73" s="244" t="s">
        <v>81</v>
      </c>
      <c r="J73" s="7">
        <v>0.8</v>
      </c>
      <c r="K73" s="7">
        <v>1</v>
      </c>
      <c r="L73" s="5" t="s">
        <v>459</v>
      </c>
      <c r="M73" s="5" t="s">
        <v>176</v>
      </c>
      <c r="N73" s="244" t="s">
        <v>177</v>
      </c>
      <c r="O73" s="244" t="s">
        <v>305</v>
      </c>
      <c r="P73" s="7">
        <v>1</v>
      </c>
      <c r="Q73" s="7">
        <v>1</v>
      </c>
      <c r="R73" s="191">
        <v>0.25</v>
      </c>
      <c r="S73" s="276">
        <f t="shared" si="2"/>
        <v>0.25</v>
      </c>
      <c r="T73" s="8" t="s">
        <v>80</v>
      </c>
      <c r="U73" s="244" t="s">
        <v>837</v>
      </c>
      <c r="V73" s="244" t="s">
        <v>401</v>
      </c>
      <c r="W73" s="245">
        <v>374500000</v>
      </c>
      <c r="X73" s="245">
        <v>180266400</v>
      </c>
      <c r="Y73" s="246">
        <f>X73/W73</f>
        <v>0.48135220293724967</v>
      </c>
      <c r="Z73" s="553" t="s">
        <v>551</v>
      </c>
      <c r="AA73" s="553" t="s">
        <v>552</v>
      </c>
      <c r="AB73" s="2" t="s">
        <v>553</v>
      </c>
      <c r="AC73" s="18" t="s">
        <v>417</v>
      </c>
    </row>
    <row r="74" spans="1:32" ht="213.5" customHeight="1">
      <c r="A74" s="16" t="s">
        <v>29</v>
      </c>
      <c r="B74" s="5" t="s">
        <v>30</v>
      </c>
      <c r="C74" s="244" t="s">
        <v>31</v>
      </c>
      <c r="D74" s="244" t="s">
        <v>43</v>
      </c>
      <c r="E74" s="12" t="s">
        <v>44</v>
      </c>
      <c r="F74" s="6">
        <v>1</v>
      </c>
      <c r="G74" s="244" t="s">
        <v>33</v>
      </c>
      <c r="H74" s="244" t="s">
        <v>82</v>
      </c>
      <c r="I74" s="244" t="s">
        <v>83</v>
      </c>
      <c r="J74" s="7">
        <v>0.7</v>
      </c>
      <c r="K74" s="7">
        <v>1</v>
      </c>
      <c r="L74" s="5" t="s">
        <v>460</v>
      </c>
      <c r="M74" s="5" t="s">
        <v>178</v>
      </c>
      <c r="N74" s="244" t="s">
        <v>179</v>
      </c>
      <c r="O74" s="244" t="s">
        <v>306</v>
      </c>
      <c r="P74" s="30">
        <v>1</v>
      </c>
      <c r="Q74" s="7">
        <v>1</v>
      </c>
      <c r="R74" s="191">
        <v>0</v>
      </c>
      <c r="S74" s="276">
        <f t="shared" si="2"/>
        <v>0</v>
      </c>
      <c r="T74" s="8" t="s">
        <v>82</v>
      </c>
      <c r="U74" s="244" t="s">
        <v>838</v>
      </c>
      <c r="V74" s="244" t="s">
        <v>401</v>
      </c>
      <c r="W74" s="245">
        <v>300000000</v>
      </c>
      <c r="X74" s="245">
        <v>0</v>
      </c>
      <c r="Y74" s="246">
        <f>X74/W74</f>
        <v>0</v>
      </c>
      <c r="Z74" s="8" t="s">
        <v>654</v>
      </c>
      <c r="AA74" s="8" t="s">
        <v>658</v>
      </c>
      <c r="AB74" s="514" t="s">
        <v>547</v>
      </c>
      <c r="AC74" s="18" t="s">
        <v>415</v>
      </c>
    </row>
    <row r="75" spans="1:32" ht="214" customHeight="1">
      <c r="A75" s="265" t="s">
        <v>29</v>
      </c>
      <c r="B75" s="257" t="s">
        <v>30</v>
      </c>
      <c r="C75" s="234" t="s">
        <v>31</v>
      </c>
      <c r="D75" s="234" t="s">
        <v>84</v>
      </c>
      <c r="E75" s="259">
        <v>23.82</v>
      </c>
      <c r="F75" s="259" t="s">
        <v>63</v>
      </c>
      <c r="G75" s="234" t="s">
        <v>33</v>
      </c>
      <c r="H75" s="234" t="s">
        <v>85</v>
      </c>
      <c r="I75" s="234" t="s">
        <v>86</v>
      </c>
      <c r="J75" s="234">
        <v>0</v>
      </c>
      <c r="K75" s="234">
        <v>1</v>
      </c>
      <c r="L75" s="257" t="s">
        <v>36</v>
      </c>
      <c r="M75" s="257" t="s">
        <v>180</v>
      </c>
      <c r="N75" s="234" t="s">
        <v>181</v>
      </c>
      <c r="O75" s="234" t="s">
        <v>307</v>
      </c>
      <c r="P75" s="14">
        <v>1</v>
      </c>
      <c r="Q75" s="14">
        <v>1</v>
      </c>
      <c r="R75" s="14">
        <v>0</v>
      </c>
      <c r="S75" s="276">
        <f t="shared" si="2"/>
        <v>0</v>
      </c>
      <c r="T75" s="8" t="s">
        <v>85</v>
      </c>
      <c r="U75" s="254" t="s">
        <v>400</v>
      </c>
      <c r="V75" s="234" t="s">
        <v>401</v>
      </c>
      <c r="W75" s="250" t="s">
        <v>400</v>
      </c>
      <c r="X75" s="250" t="s">
        <v>400</v>
      </c>
      <c r="Y75" s="262" t="s">
        <v>400</v>
      </c>
      <c r="Z75" s="78" t="s">
        <v>909</v>
      </c>
      <c r="AA75" s="8" t="s">
        <v>731</v>
      </c>
      <c r="AB75" s="2" t="s">
        <v>579</v>
      </c>
      <c r="AC75" s="15" t="s">
        <v>418</v>
      </c>
    </row>
    <row r="76" spans="1:32" ht="164" customHeight="1">
      <c r="A76" s="16" t="s">
        <v>29</v>
      </c>
      <c r="B76" s="5" t="s">
        <v>30</v>
      </c>
      <c r="C76" s="244" t="s">
        <v>31</v>
      </c>
      <c r="D76" s="244" t="s">
        <v>84</v>
      </c>
      <c r="E76" s="12">
        <v>23.82</v>
      </c>
      <c r="F76" s="12" t="s">
        <v>63</v>
      </c>
      <c r="G76" s="244" t="s">
        <v>33</v>
      </c>
      <c r="H76" s="244" t="s">
        <v>87</v>
      </c>
      <c r="I76" s="244" t="s">
        <v>88</v>
      </c>
      <c r="J76" s="7">
        <v>0</v>
      </c>
      <c r="K76" s="9">
        <v>1</v>
      </c>
      <c r="L76" s="5" t="s">
        <v>36</v>
      </c>
      <c r="M76" s="5" t="s">
        <v>182</v>
      </c>
      <c r="N76" s="244" t="s">
        <v>183</v>
      </c>
      <c r="O76" s="244" t="s">
        <v>308</v>
      </c>
      <c r="P76" s="4">
        <v>1</v>
      </c>
      <c r="Q76" s="4">
        <v>1</v>
      </c>
      <c r="R76" s="4">
        <v>1</v>
      </c>
      <c r="S76" s="276">
        <f t="shared" si="2"/>
        <v>1</v>
      </c>
      <c r="T76" s="8" t="s">
        <v>87</v>
      </c>
      <c r="U76" s="17" t="s">
        <v>400</v>
      </c>
      <c r="V76" s="244" t="s">
        <v>401</v>
      </c>
      <c r="W76" s="245" t="s">
        <v>400</v>
      </c>
      <c r="X76" s="245" t="s">
        <v>400</v>
      </c>
      <c r="Y76" s="588" t="s">
        <v>400</v>
      </c>
      <c r="Z76" s="78" t="s">
        <v>909</v>
      </c>
      <c r="AA76" s="8" t="s">
        <v>731</v>
      </c>
      <c r="AB76" s="2" t="s">
        <v>580</v>
      </c>
      <c r="AC76" s="18" t="s">
        <v>418</v>
      </c>
    </row>
    <row r="77" spans="1:32" ht="164" customHeight="1">
      <c r="A77" s="361" t="s">
        <v>29</v>
      </c>
      <c r="B77" s="343" t="s">
        <v>30</v>
      </c>
      <c r="C77" s="288" t="s">
        <v>31</v>
      </c>
      <c r="D77" s="288" t="s">
        <v>52</v>
      </c>
      <c r="E77" s="354" t="s">
        <v>53</v>
      </c>
      <c r="F77" s="354" t="s">
        <v>54</v>
      </c>
      <c r="G77" s="288" t="s">
        <v>33</v>
      </c>
      <c r="H77" s="288" t="s">
        <v>89</v>
      </c>
      <c r="I77" s="288" t="s">
        <v>90</v>
      </c>
      <c r="J77" s="332">
        <v>0.7</v>
      </c>
      <c r="K77" s="338">
        <v>1</v>
      </c>
      <c r="L77" s="377" t="str">
        <f>+L76</f>
        <v>No Aplica</v>
      </c>
      <c r="M77" s="343" t="s">
        <v>184</v>
      </c>
      <c r="N77" s="288" t="s">
        <v>185</v>
      </c>
      <c r="O77" s="244" t="s">
        <v>309</v>
      </c>
      <c r="P77" s="7">
        <v>0.8</v>
      </c>
      <c r="Q77" s="7">
        <v>0.2</v>
      </c>
      <c r="R77" s="7">
        <v>0</v>
      </c>
      <c r="S77" s="276">
        <f t="shared" si="2"/>
        <v>0</v>
      </c>
      <c r="T77" s="285" t="s">
        <v>89</v>
      </c>
      <c r="U77" s="385" t="s">
        <v>400</v>
      </c>
      <c r="V77" s="288" t="s">
        <v>401</v>
      </c>
      <c r="W77" s="282" t="s">
        <v>400</v>
      </c>
      <c r="X77" s="282" t="s">
        <v>400</v>
      </c>
      <c r="Y77" s="298" t="s">
        <v>400</v>
      </c>
      <c r="Z77" s="8"/>
      <c r="AA77" s="8" t="s">
        <v>731</v>
      </c>
      <c r="AB77" s="2" t="s">
        <v>581</v>
      </c>
      <c r="AC77" s="18" t="s">
        <v>418</v>
      </c>
    </row>
    <row r="78" spans="1:32" ht="310" customHeight="1">
      <c r="A78" s="362"/>
      <c r="B78" s="344"/>
      <c r="C78" s="289"/>
      <c r="D78" s="289"/>
      <c r="E78" s="356"/>
      <c r="F78" s="356"/>
      <c r="G78" s="289"/>
      <c r="H78" s="289"/>
      <c r="I78" s="289"/>
      <c r="J78" s="334"/>
      <c r="K78" s="339"/>
      <c r="L78" s="378"/>
      <c r="M78" s="344"/>
      <c r="N78" s="289"/>
      <c r="O78" s="244" t="s">
        <v>310</v>
      </c>
      <c r="P78" s="30">
        <v>1</v>
      </c>
      <c r="Q78" s="7">
        <v>1</v>
      </c>
      <c r="R78" s="30">
        <v>0</v>
      </c>
      <c r="S78" s="276">
        <f t="shared" si="2"/>
        <v>0</v>
      </c>
      <c r="T78" s="287"/>
      <c r="U78" s="386"/>
      <c r="V78" s="289"/>
      <c r="W78" s="284"/>
      <c r="X78" s="284"/>
      <c r="Y78" s="299"/>
      <c r="Z78" s="8" t="s">
        <v>910</v>
      </c>
      <c r="AA78" s="8" t="str">
        <f>+AA77</f>
        <v>Estación de Bombeo ubicada en la margen derecha del río Quindío en la Vereda Chaguala
Municipio de Calarcá
Departamento del Quindío</v>
      </c>
      <c r="AB78" s="2" t="s">
        <v>579</v>
      </c>
      <c r="AC78" s="18" t="s">
        <v>418</v>
      </c>
    </row>
    <row r="79" spans="1:32" ht="85.5" customHeight="1">
      <c r="A79" s="264" t="s">
        <v>29</v>
      </c>
      <c r="B79" s="255" t="s">
        <v>30</v>
      </c>
      <c r="C79" s="232" t="s">
        <v>31</v>
      </c>
      <c r="D79" s="232" t="s">
        <v>91</v>
      </c>
      <c r="E79" s="19">
        <v>300194</v>
      </c>
      <c r="F79" s="19">
        <v>316926</v>
      </c>
      <c r="G79" s="232" t="s">
        <v>33</v>
      </c>
      <c r="H79" s="232" t="s">
        <v>92</v>
      </c>
      <c r="I79" s="232" t="s">
        <v>93</v>
      </c>
      <c r="J79" s="237" t="s">
        <v>57</v>
      </c>
      <c r="K79" s="242">
        <v>1</v>
      </c>
      <c r="L79" s="255" t="s">
        <v>36</v>
      </c>
      <c r="M79" s="255" t="s">
        <v>92</v>
      </c>
      <c r="N79" s="232" t="s">
        <v>186</v>
      </c>
      <c r="O79" s="232" t="s">
        <v>311</v>
      </c>
      <c r="P79" s="237">
        <v>1</v>
      </c>
      <c r="Q79" s="237">
        <v>1</v>
      </c>
      <c r="R79" s="237">
        <v>0.25</v>
      </c>
      <c r="S79" s="276">
        <f t="shared" si="2"/>
        <v>0.25</v>
      </c>
      <c r="T79" s="8" t="s">
        <v>92</v>
      </c>
      <c r="U79" s="232" t="s">
        <v>399</v>
      </c>
      <c r="V79" s="232" t="s">
        <v>401</v>
      </c>
      <c r="W79" s="248" t="s">
        <v>400</v>
      </c>
      <c r="X79" s="248" t="s">
        <v>400</v>
      </c>
      <c r="Y79" s="261" t="s">
        <v>400</v>
      </c>
      <c r="Z79" s="8" t="s">
        <v>911</v>
      </c>
      <c r="AA79" s="554" t="s">
        <v>732</v>
      </c>
      <c r="AB79" s="2" t="s">
        <v>582</v>
      </c>
      <c r="AC79" s="530" t="s">
        <v>419</v>
      </c>
    </row>
    <row r="80" spans="1:32" ht="144.5" customHeight="1">
      <c r="A80" s="361" t="s">
        <v>29</v>
      </c>
      <c r="B80" s="343" t="s">
        <v>30</v>
      </c>
      <c r="C80" s="288" t="s">
        <v>31</v>
      </c>
      <c r="D80" s="288" t="s">
        <v>91</v>
      </c>
      <c r="E80" s="358">
        <v>300194</v>
      </c>
      <c r="F80" s="358">
        <v>316926</v>
      </c>
      <c r="G80" s="288" t="s">
        <v>33</v>
      </c>
      <c r="H80" s="288" t="s">
        <v>94</v>
      </c>
      <c r="I80" s="288" t="s">
        <v>95</v>
      </c>
      <c r="J80" s="338">
        <v>0.95</v>
      </c>
      <c r="K80" s="332">
        <v>1</v>
      </c>
      <c r="L80" s="343" t="s">
        <v>461</v>
      </c>
      <c r="M80" s="343" t="s">
        <v>187</v>
      </c>
      <c r="N80" s="288" t="s">
        <v>188</v>
      </c>
      <c r="O80" s="244" t="s">
        <v>312</v>
      </c>
      <c r="P80" s="7">
        <v>1</v>
      </c>
      <c r="Q80" s="7">
        <v>1</v>
      </c>
      <c r="R80" s="74">
        <v>0.25</v>
      </c>
      <c r="S80" s="276">
        <f t="shared" si="2"/>
        <v>0.25</v>
      </c>
      <c r="T80" s="285" t="s">
        <v>94</v>
      </c>
      <c r="U80" s="288" t="s">
        <v>839</v>
      </c>
      <c r="V80" s="288" t="s">
        <v>401</v>
      </c>
      <c r="W80" s="282">
        <v>144171483.94</v>
      </c>
      <c r="X80" s="282">
        <v>50957200</v>
      </c>
      <c r="Y80" s="290">
        <f>X80/W80</f>
        <v>0.35344853647484764</v>
      </c>
      <c r="Z80" s="8" t="s">
        <v>662</v>
      </c>
      <c r="AA80" s="8" t="s">
        <v>659</v>
      </c>
      <c r="AB80" s="36" t="s">
        <v>663</v>
      </c>
      <c r="AC80" s="18" t="s">
        <v>420</v>
      </c>
    </row>
    <row r="81" spans="1:30" ht="120" customHeight="1">
      <c r="A81" s="533"/>
      <c r="B81" s="347"/>
      <c r="C81" s="297"/>
      <c r="D81" s="297"/>
      <c r="E81" s="359"/>
      <c r="F81" s="359"/>
      <c r="G81" s="297"/>
      <c r="H81" s="297"/>
      <c r="I81" s="297"/>
      <c r="J81" s="363"/>
      <c r="K81" s="333"/>
      <c r="L81" s="347"/>
      <c r="M81" s="347"/>
      <c r="N81" s="297"/>
      <c r="O81" s="244" t="s">
        <v>313</v>
      </c>
      <c r="P81" s="7">
        <v>1</v>
      </c>
      <c r="Q81" s="7">
        <v>1</v>
      </c>
      <c r="R81" s="74">
        <v>0.25</v>
      </c>
      <c r="S81" s="276">
        <f t="shared" si="2"/>
        <v>0.25</v>
      </c>
      <c r="T81" s="286"/>
      <c r="U81" s="297"/>
      <c r="V81" s="297"/>
      <c r="W81" s="283"/>
      <c r="X81" s="283"/>
      <c r="Y81" s="290"/>
      <c r="Z81" s="8" t="s">
        <v>660</v>
      </c>
      <c r="AA81" s="8" t="s">
        <v>659</v>
      </c>
      <c r="AB81" s="36" t="s">
        <v>664</v>
      </c>
      <c r="AC81" s="18" t="s">
        <v>420</v>
      </c>
    </row>
    <row r="82" spans="1:30" ht="124" customHeight="1">
      <c r="A82" s="533"/>
      <c r="B82" s="347"/>
      <c r="C82" s="297"/>
      <c r="D82" s="297"/>
      <c r="E82" s="359"/>
      <c r="F82" s="359"/>
      <c r="G82" s="297"/>
      <c r="H82" s="297"/>
      <c r="I82" s="297"/>
      <c r="J82" s="363"/>
      <c r="K82" s="333"/>
      <c r="L82" s="347"/>
      <c r="M82" s="347"/>
      <c r="N82" s="297"/>
      <c r="O82" s="244" t="s">
        <v>314</v>
      </c>
      <c r="P82" s="7">
        <v>1</v>
      </c>
      <c r="Q82" s="7">
        <v>1</v>
      </c>
      <c r="R82" s="71">
        <v>0.25</v>
      </c>
      <c r="S82" s="276">
        <f t="shared" si="2"/>
        <v>0.25</v>
      </c>
      <c r="T82" s="286"/>
      <c r="U82" s="297"/>
      <c r="V82" s="297"/>
      <c r="W82" s="283"/>
      <c r="X82" s="283"/>
      <c r="Y82" s="290"/>
      <c r="Z82" s="8" t="s">
        <v>661</v>
      </c>
      <c r="AA82" s="8" t="s">
        <v>659</v>
      </c>
      <c r="AB82" s="555" t="s">
        <v>665</v>
      </c>
      <c r="AC82" s="18" t="s">
        <v>420</v>
      </c>
    </row>
    <row r="83" spans="1:30" ht="72.5" customHeight="1">
      <c r="A83" s="533"/>
      <c r="B83" s="347"/>
      <c r="C83" s="297"/>
      <c r="D83" s="297"/>
      <c r="E83" s="359"/>
      <c r="F83" s="359"/>
      <c r="G83" s="297"/>
      <c r="H83" s="297"/>
      <c r="I83" s="297"/>
      <c r="J83" s="363"/>
      <c r="K83" s="333"/>
      <c r="L83" s="347"/>
      <c r="M83" s="347"/>
      <c r="N83" s="297"/>
      <c r="O83" s="244" t="s">
        <v>315</v>
      </c>
      <c r="P83" s="4">
        <v>105000</v>
      </c>
      <c r="Q83" s="4">
        <v>107180</v>
      </c>
      <c r="R83" s="77">
        <v>67210</v>
      </c>
      <c r="S83" s="276">
        <f t="shared" ref="S83:S147" si="3">R83/Q83</f>
        <v>0.62707594700503821</v>
      </c>
      <c r="T83" s="286"/>
      <c r="U83" s="297"/>
      <c r="V83" s="297"/>
      <c r="W83" s="283"/>
      <c r="X83" s="283"/>
      <c r="Y83" s="290"/>
      <c r="Z83" s="285" t="s">
        <v>661</v>
      </c>
      <c r="AA83" s="556" t="s">
        <v>659</v>
      </c>
      <c r="AB83" s="557" t="s">
        <v>666</v>
      </c>
      <c r="AC83" s="529" t="s">
        <v>420</v>
      </c>
    </row>
    <row r="84" spans="1:30" ht="72.5" customHeight="1">
      <c r="A84" s="533"/>
      <c r="B84" s="347"/>
      <c r="C84" s="297"/>
      <c r="D84" s="297"/>
      <c r="E84" s="359"/>
      <c r="F84" s="359"/>
      <c r="G84" s="297"/>
      <c r="H84" s="297"/>
      <c r="I84" s="297"/>
      <c r="J84" s="363"/>
      <c r="K84" s="333"/>
      <c r="L84" s="347"/>
      <c r="M84" s="347"/>
      <c r="N84" s="297"/>
      <c r="O84" s="244" t="s">
        <v>316</v>
      </c>
      <c r="P84" s="30">
        <v>0.99</v>
      </c>
      <c r="Q84" s="7">
        <v>0.98</v>
      </c>
      <c r="R84" s="75">
        <v>0.25</v>
      </c>
      <c r="S84" s="276">
        <f t="shared" si="3"/>
        <v>0.25510204081632654</v>
      </c>
      <c r="T84" s="286"/>
      <c r="U84" s="297"/>
      <c r="V84" s="297"/>
      <c r="W84" s="283"/>
      <c r="X84" s="283"/>
      <c r="Y84" s="290"/>
      <c r="Z84" s="286"/>
      <c r="AA84" s="556"/>
      <c r="AB84" s="558" t="s">
        <v>667</v>
      </c>
      <c r="AC84" s="529" t="s">
        <v>420</v>
      </c>
    </row>
    <row r="85" spans="1:30" ht="72.5" customHeight="1">
      <c r="A85" s="533"/>
      <c r="B85" s="347"/>
      <c r="C85" s="297"/>
      <c r="D85" s="297"/>
      <c r="E85" s="359"/>
      <c r="F85" s="359"/>
      <c r="G85" s="297"/>
      <c r="H85" s="297"/>
      <c r="I85" s="297"/>
      <c r="J85" s="363"/>
      <c r="K85" s="333"/>
      <c r="L85" s="344"/>
      <c r="M85" s="344"/>
      <c r="N85" s="289"/>
      <c r="O85" s="244" t="s">
        <v>317</v>
      </c>
      <c r="P85" s="20">
        <v>324</v>
      </c>
      <c r="Q85" s="20">
        <v>384</v>
      </c>
      <c r="R85" s="76">
        <v>324</v>
      </c>
      <c r="S85" s="276">
        <f>R85/Q85</f>
        <v>0.84375</v>
      </c>
      <c r="T85" s="286"/>
      <c r="U85" s="289"/>
      <c r="V85" s="289"/>
      <c r="W85" s="284"/>
      <c r="X85" s="284"/>
      <c r="Y85" s="290"/>
      <c r="Z85" s="287"/>
      <c r="AA85" s="556"/>
      <c r="AB85" s="559"/>
      <c r="AC85" s="529" t="s">
        <v>420</v>
      </c>
    </row>
    <row r="86" spans="1:30" ht="253.5" customHeight="1">
      <c r="A86" s="533"/>
      <c r="B86" s="347"/>
      <c r="C86" s="297"/>
      <c r="D86" s="297"/>
      <c r="E86" s="359"/>
      <c r="F86" s="359"/>
      <c r="G86" s="297"/>
      <c r="H86" s="297"/>
      <c r="I86" s="297"/>
      <c r="J86" s="363"/>
      <c r="K86" s="333"/>
      <c r="L86" s="5" t="s">
        <v>462</v>
      </c>
      <c r="M86" s="5" t="s">
        <v>189</v>
      </c>
      <c r="N86" s="244" t="s">
        <v>190</v>
      </c>
      <c r="O86" s="244" t="s">
        <v>318</v>
      </c>
      <c r="P86" s="7">
        <v>0.9</v>
      </c>
      <c r="Q86" s="7">
        <v>0.9</v>
      </c>
      <c r="R86" s="73">
        <v>0.22500000000000001</v>
      </c>
      <c r="S86" s="276">
        <f t="shared" si="3"/>
        <v>0.25</v>
      </c>
      <c r="T86" s="286"/>
      <c r="U86" s="244" t="s">
        <v>840</v>
      </c>
      <c r="V86" s="244" t="s">
        <v>401</v>
      </c>
      <c r="W86" s="245">
        <v>26567612</v>
      </c>
      <c r="X86" s="245">
        <v>9699200</v>
      </c>
      <c r="Y86" s="246">
        <f>X86/W86</f>
        <v>0.36507609340274916</v>
      </c>
      <c r="Z86" s="8" t="s">
        <v>912</v>
      </c>
      <c r="AA86" s="8" t="s">
        <v>668</v>
      </c>
      <c r="AB86" s="560" t="s">
        <v>943</v>
      </c>
      <c r="AC86" s="18" t="s">
        <v>420</v>
      </c>
    </row>
    <row r="87" spans="1:30" ht="169" customHeight="1">
      <c r="A87" s="533"/>
      <c r="B87" s="347"/>
      <c r="C87" s="297"/>
      <c r="D87" s="297"/>
      <c r="E87" s="359"/>
      <c r="F87" s="359"/>
      <c r="G87" s="297"/>
      <c r="H87" s="297"/>
      <c r="I87" s="297"/>
      <c r="J87" s="363"/>
      <c r="K87" s="333"/>
      <c r="L87" s="5" t="s">
        <v>36</v>
      </c>
      <c r="M87" s="5" t="s">
        <v>191</v>
      </c>
      <c r="N87" s="244" t="s">
        <v>192</v>
      </c>
      <c r="O87" s="244" t="s">
        <v>319</v>
      </c>
      <c r="P87" s="7">
        <v>0</v>
      </c>
      <c r="Q87" s="7">
        <v>0.2</v>
      </c>
      <c r="R87" s="191">
        <v>2.5000000000000001E-2</v>
      </c>
      <c r="S87" s="276">
        <f t="shared" si="3"/>
        <v>0.125</v>
      </c>
      <c r="T87" s="286"/>
      <c r="U87" s="21" t="s">
        <v>400</v>
      </c>
      <c r="V87" s="244" t="s">
        <v>401</v>
      </c>
      <c r="W87" s="245" t="s">
        <v>400</v>
      </c>
      <c r="X87" s="245" t="s">
        <v>400</v>
      </c>
      <c r="Y87" s="588" t="s">
        <v>400</v>
      </c>
      <c r="Z87" s="78" t="s">
        <v>669</v>
      </c>
      <c r="AA87" s="78" t="s">
        <v>670</v>
      </c>
      <c r="AB87" s="2" t="s">
        <v>555</v>
      </c>
      <c r="AC87" s="18" t="s">
        <v>421</v>
      </c>
    </row>
    <row r="88" spans="1:30" ht="222.5" customHeight="1">
      <c r="A88" s="533"/>
      <c r="B88" s="347"/>
      <c r="C88" s="297"/>
      <c r="D88" s="297"/>
      <c r="E88" s="359"/>
      <c r="F88" s="359"/>
      <c r="G88" s="297"/>
      <c r="H88" s="297"/>
      <c r="I88" s="297"/>
      <c r="J88" s="363"/>
      <c r="K88" s="333"/>
      <c r="L88" s="5" t="s">
        <v>463</v>
      </c>
      <c r="M88" s="5" t="s">
        <v>193</v>
      </c>
      <c r="N88" s="244" t="s">
        <v>194</v>
      </c>
      <c r="O88" s="244" t="s">
        <v>320</v>
      </c>
      <c r="P88" s="7">
        <v>0.85</v>
      </c>
      <c r="Q88" s="7">
        <v>0.9</v>
      </c>
      <c r="R88" s="73">
        <v>0.15</v>
      </c>
      <c r="S88" s="276">
        <f t="shared" si="3"/>
        <v>0.16666666666666666</v>
      </c>
      <c r="T88" s="286"/>
      <c r="U88" s="244" t="s">
        <v>841</v>
      </c>
      <c r="V88" s="244" t="s">
        <v>401</v>
      </c>
      <c r="W88" s="245">
        <v>6641903</v>
      </c>
      <c r="X88" s="245">
        <v>2424800</v>
      </c>
      <c r="Y88" s="246">
        <f>X88/W88</f>
        <v>0.36507609340274916</v>
      </c>
      <c r="Z88" s="562" t="s">
        <v>671</v>
      </c>
      <c r="AA88" s="8" t="s">
        <v>668</v>
      </c>
      <c r="AB88" s="561" t="s">
        <v>586</v>
      </c>
      <c r="AC88" s="18" t="s">
        <v>420</v>
      </c>
    </row>
    <row r="89" spans="1:30" ht="231.5" customHeight="1">
      <c r="A89" s="533"/>
      <c r="B89" s="347"/>
      <c r="C89" s="297"/>
      <c r="D89" s="297"/>
      <c r="E89" s="359"/>
      <c r="F89" s="359"/>
      <c r="G89" s="297"/>
      <c r="H89" s="297"/>
      <c r="I89" s="297"/>
      <c r="J89" s="363"/>
      <c r="K89" s="333"/>
      <c r="L89" s="343" t="s">
        <v>96</v>
      </c>
      <c r="M89" s="343" t="s">
        <v>195</v>
      </c>
      <c r="N89" s="288" t="s">
        <v>196</v>
      </c>
      <c r="O89" s="244" t="s">
        <v>321</v>
      </c>
      <c r="P89" s="30">
        <v>0.99</v>
      </c>
      <c r="Q89" s="7">
        <v>1</v>
      </c>
      <c r="R89" s="72">
        <v>0.25</v>
      </c>
      <c r="S89" s="276">
        <f t="shared" si="3"/>
        <v>0.25</v>
      </c>
      <c r="T89" s="286"/>
      <c r="U89" s="288" t="s">
        <v>842</v>
      </c>
      <c r="V89" s="288" t="s">
        <v>401</v>
      </c>
      <c r="W89" s="282">
        <v>205906340.98374999</v>
      </c>
      <c r="X89" s="282">
        <v>76391000</v>
      </c>
      <c r="Y89" s="290">
        <f>X89/W89</f>
        <v>0.37099877369016399</v>
      </c>
      <c r="Z89" s="562" t="s">
        <v>672</v>
      </c>
      <c r="AA89" s="562" t="s">
        <v>673</v>
      </c>
      <c r="AB89" s="561" t="s">
        <v>679</v>
      </c>
      <c r="AC89" s="18" t="s">
        <v>420</v>
      </c>
    </row>
    <row r="90" spans="1:30" ht="108.5" customHeight="1">
      <c r="A90" s="533"/>
      <c r="B90" s="347"/>
      <c r="C90" s="297"/>
      <c r="D90" s="297"/>
      <c r="E90" s="359"/>
      <c r="F90" s="359"/>
      <c r="G90" s="297"/>
      <c r="H90" s="297"/>
      <c r="I90" s="297"/>
      <c r="J90" s="363"/>
      <c r="K90" s="333"/>
      <c r="L90" s="344"/>
      <c r="M90" s="344"/>
      <c r="N90" s="289"/>
      <c r="O90" s="244" t="s">
        <v>322</v>
      </c>
      <c r="P90" s="7">
        <v>1</v>
      </c>
      <c r="Q90" s="7">
        <v>1</v>
      </c>
      <c r="R90" s="73">
        <v>0.6</v>
      </c>
      <c r="S90" s="276">
        <f t="shared" si="3"/>
        <v>0.6</v>
      </c>
      <c r="T90" s="286"/>
      <c r="U90" s="289"/>
      <c r="V90" s="289"/>
      <c r="W90" s="284"/>
      <c r="X90" s="284"/>
      <c r="Y90" s="290"/>
      <c r="Z90" s="562" t="s">
        <v>674</v>
      </c>
      <c r="AA90" s="562" t="s">
        <v>673</v>
      </c>
      <c r="AB90" s="563" t="s">
        <v>680</v>
      </c>
      <c r="AC90" s="18" t="s">
        <v>420</v>
      </c>
    </row>
    <row r="91" spans="1:30" ht="198.5" customHeight="1">
      <c r="A91" s="533"/>
      <c r="B91" s="347"/>
      <c r="C91" s="297"/>
      <c r="D91" s="297"/>
      <c r="E91" s="359"/>
      <c r="F91" s="359"/>
      <c r="G91" s="297"/>
      <c r="H91" s="297"/>
      <c r="I91" s="297"/>
      <c r="J91" s="363"/>
      <c r="K91" s="333"/>
      <c r="L91" s="343" t="s">
        <v>97</v>
      </c>
      <c r="M91" s="343" t="s">
        <v>197</v>
      </c>
      <c r="N91" s="288" t="s">
        <v>198</v>
      </c>
      <c r="O91" s="244" t="s">
        <v>323</v>
      </c>
      <c r="P91" s="7">
        <v>0.8</v>
      </c>
      <c r="Q91" s="7">
        <v>0.2</v>
      </c>
      <c r="R91" s="73">
        <v>0.05</v>
      </c>
      <c r="S91" s="276">
        <f>R91/Q91</f>
        <v>0.25</v>
      </c>
      <c r="T91" s="286"/>
      <c r="U91" s="288" t="s">
        <v>843</v>
      </c>
      <c r="V91" s="288" t="s">
        <v>401</v>
      </c>
      <c r="W91" s="282">
        <v>419254965.01749998</v>
      </c>
      <c r="X91" s="282">
        <v>115839816</v>
      </c>
      <c r="Y91" s="290">
        <f>X91/W91</f>
        <v>0.27629921089942194</v>
      </c>
      <c r="Z91" s="8" t="s">
        <v>675</v>
      </c>
      <c r="AA91" s="8" t="s">
        <v>676</v>
      </c>
      <c r="AB91" s="563" t="s">
        <v>944</v>
      </c>
      <c r="AC91" s="18" t="s">
        <v>420</v>
      </c>
    </row>
    <row r="92" spans="1:30" ht="138" customHeight="1">
      <c r="A92" s="362"/>
      <c r="B92" s="344"/>
      <c r="C92" s="289"/>
      <c r="D92" s="289"/>
      <c r="E92" s="360"/>
      <c r="F92" s="360"/>
      <c r="G92" s="289"/>
      <c r="H92" s="289"/>
      <c r="I92" s="289"/>
      <c r="J92" s="339"/>
      <c r="K92" s="334"/>
      <c r="L92" s="344"/>
      <c r="M92" s="344"/>
      <c r="N92" s="289"/>
      <c r="O92" s="244" t="s">
        <v>324</v>
      </c>
      <c r="P92" s="7">
        <v>1</v>
      </c>
      <c r="Q92" s="7">
        <v>1</v>
      </c>
      <c r="R92" s="71">
        <v>0.25</v>
      </c>
      <c r="S92" s="276">
        <f t="shared" si="3"/>
        <v>0.25</v>
      </c>
      <c r="T92" s="287"/>
      <c r="U92" s="289"/>
      <c r="V92" s="289"/>
      <c r="W92" s="284"/>
      <c r="X92" s="284"/>
      <c r="Y92" s="290"/>
      <c r="Z92" s="8" t="s">
        <v>678</v>
      </c>
      <c r="AA92" s="8" t="s">
        <v>677</v>
      </c>
      <c r="AB92" s="563" t="s">
        <v>708</v>
      </c>
      <c r="AC92" s="18" t="s">
        <v>420</v>
      </c>
    </row>
    <row r="93" spans="1:30" ht="83" customHeight="1">
      <c r="A93" s="361" t="s">
        <v>29</v>
      </c>
      <c r="B93" s="343" t="s">
        <v>30</v>
      </c>
      <c r="C93" s="288" t="s">
        <v>31</v>
      </c>
      <c r="D93" s="288" t="s">
        <v>91</v>
      </c>
      <c r="E93" s="358">
        <v>300194</v>
      </c>
      <c r="F93" s="358">
        <v>316926</v>
      </c>
      <c r="G93" s="288" t="s">
        <v>33</v>
      </c>
      <c r="H93" s="288" t="s">
        <v>98</v>
      </c>
      <c r="I93" s="288" t="s">
        <v>99</v>
      </c>
      <c r="J93" s="332">
        <v>0.93</v>
      </c>
      <c r="K93" s="332">
        <v>1</v>
      </c>
      <c r="L93" s="343" t="s">
        <v>100</v>
      </c>
      <c r="M93" s="343" t="s">
        <v>199</v>
      </c>
      <c r="N93" s="288" t="s">
        <v>491</v>
      </c>
      <c r="O93" s="244" t="s">
        <v>325</v>
      </c>
      <c r="P93" s="244">
        <v>0</v>
      </c>
      <c r="Q93" s="244">
        <v>90</v>
      </c>
      <c r="R93" s="244">
        <v>0</v>
      </c>
      <c r="S93" s="276">
        <f t="shared" si="3"/>
        <v>0</v>
      </c>
      <c r="T93" s="285" t="s">
        <v>98</v>
      </c>
      <c r="U93" s="288" t="s">
        <v>844</v>
      </c>
      <c r="V93" s="288" t="s">
        <v>401</v>
      </c>
      <c r="W93" s="282">
        <v>3487918338</v>
      </c>
      <c r="X93" s="305">
        <v>3334384000</v>
      </c>
      <c r="Y93" s="290">
        <f>X93/W93</f>
        <v>0.95598109728450875</v>
      </c>
      <c r="Z93" s="78" t="s">
        <v>683</v>
      </c>
      <c r="AA93" s="78" t="s">
        <v>709</v>
      </c>
      <c r="AB93" s="189" t="s">
        <v>710</v>
      </c>
      <c r="AC93" s="18" t="s">
        <v>422</v>
      </c>
    </row>
    <row r="94" spans="1:30" ht="83" customHeight="1">
      <c r="A94" s="533"/>
      <c r="B94" s="347"/>
      <c r="C94" s="297"/>
      <c r="D94" s="297"/>
      <c r="E94" s="359"/>
      <c r="F94" s="359"/>
      <c r="G94" s="297"/>
      <c r="H94" s="297"/>
      <c r="I94" s="297"/>
      <c r="J94" s="333"/>
      <c r="K94" s="333"/>
      <c r="L94" s="347"/>
      <c r="M94" s="347"/>
      <c r="N94" s="297"/>
      <c r="O94" s="244" t="s">
        <v>326</v>
      </c>
      <c r="P94" s="4">
        <v>9</v>
      </c>
      <c r="Q94" s="4">
        <v>5</v>
      </c>
      <c r="R94" s="4">
        <v>5</v>
      </c>
      <c r="S94" s="276">
        <f t="shared" si="3"/>
        <v>1</v>
      </c>
      <c r="T94" s="286"/>
      <c r="U94" s="297"/>
      <c r="V94" s="297"/>
      <c r="W94" s="283"/>
      <c r="X94" s="306"/>
      <c r="Y94" s="290"/>
      <c r="Z94" s="78" t="s">
        <v>682</v>
      </c>
      <c r="AA94" s="78" t="s">
        <v>673</v>
      </c>
      <c r="AB94" s="189" t="s">
        <v>711</v>
      </c>
      <c r="AC94" s="18" t="s">
        <v>422</v>
      </c>
    </row>
    <row r="95" spans="1:30" ht="83" customHeight="1">
      <c r="A95" s="533"/>
      <c r="B95" s="347"/>
      <c r="C95" s="297"/>
      <c r="D95" s="297"/>
      <c r="E95" s="359"/>
      <c r="F95" s="359"/>
      <c r="G95" s="297"/>
      <c r="H95" s="297"/>
      <c r="I95" s="297"/>
      <c r="J95" s="333"/>
      <c r="K95" s="333"/>
      <c r="L95" s="347"/>
      <c r="M95" s="347"/>
      <c r="N95" s="297"/>
      <c r="O95" s="244" t="s">
        <v>327</v>
      </c>
      <c r="P95" s="4">
        <v>65</v>
      </c>
      <c r="Q95" s="4">
        <v>100</v>
      </c>
      <c r="R95" s="4">
        <v>0</v>
      </c>
      <c r="S95" s="276">
        <f t="shared" si="3"/>
        <v>0</v>
      </c>
      <c r="T95" s="286"/>
      <c r="U95" s="297"/>
      <c r="V95" s="297"/>
      <c r="W95" s="283"/>
      <c r="X95" s="306"/>
      <c r="Y95" s="290"/>
      <c r="Z95" s="78" t="s">
        <v>681</v>
      </c>
      <c r="AA95" s="78" t="s">
        <v>709</v>
      </c>
      <c r="AB95" s="189" t="s">
        <v>710</v>
      </c>
      <c r="AC95" s="18" t="s">
        <v>422</v>
      </c>
      <c r="AD95" s="57">
        <v>3334384000</v>
      </c>
    </row>
    <row r="96" spans="1:30" ht="122.5" customHeight="1">
      <c r="A96" s="533"/>
      <c r="B96" s="347"/>
      <c r="C96" s="297"/>
      <c r="D96" s="297"/>
      <c r="E96" s="359"/>
      <c r="F96" s="359"/>
      <c r="G96" s="297"/>
      <c r="H96" s="297"/>
      <c r="I96" s="297"/>
      <c r="J96" s="333"/>
      <c r="K96" s="333"/>
      <c r="L96" s="347"/>
      <c r="M96" s="347"/>
      <c r="N96" s="297"/>
      <c r="O96" s="244" t="s">
        <v>328</v>
      </c>
      <c r="P96" s="244">
        <v>9</v>
      </c>
      <c r="Q96" s="244">
        <v>10</v>
      </c>
      <c r="R96" s="244">
        <v>10</v>
      </c>
      <c r="S96" s="276">
        <f t="shared" si="3"/>
        <v>1</v>
      </c>
      <c r="T96" s="286"/>
      <c r="U96" s="297"/>
      <c r="V96" s="289"/>
      <c r="W96" s="283"/>
      <c r="X96" s="306"/>
      <c r="Y96" s="290"/>
      <c r="Z96" s="78" t="s">
        <v>683</v>
      </c>
      <c r="AA96" s="78" t="s">
        <v>709</v>
      </c>
      <c r="AB96" s="189" t="s">
        <v>712</v>
      </c>
      <c r="AC96" s="18" t="s">
        <v>422</v>
      </c>
    </row>
    <row r="97" spans="1:29" ht="320.5" customHeight="1">
      <c r="A97" s="362"/>
      <c r="B97" s="344"/>
      <c r="C97" s="289"/>
      <c r="D97" s="289"/>
      <c r="E97" s="360"/>
      <c r="F97" s="360"/>
      <c r="G97" s="289"/>
      <c r="H97" s="289"/>
      <c r="I97" s="289"/>
      <c r="J97" s="334"/>
      <c r="K97" s="334"/>
      <c r="L97" s="344"/>
      <c r="M97" s="344"/>
      <c r="N97" s="289"/>
      <c r="O97" s="244" t="s">
        <v>396</v>
      </c>
      <c r="P97" s="10">
        <v>0.5</v>
      </c>
      <c r="Q97" s="9">
        <v>0.5</v>
      </c>
      <c r="R97" s="10">
        <v>0.25</v>
      </c>
      <c r="S97" s="276">
        <f t="shared" si="3"/>
        <v>0.5</v>
      </c>
      <c r="T97" s="287"/>
      <c r="U97" s="289"/>
      <c r="V97" s="244" t="s">
        <v>423</v>
      </c>
      <c r="W97" s="284"/>
      <c r="X97" s="307"/>
      <c r="Y97" s="290"/>
      <c r="Z97" s="78" t="s">
        <v>683</v>
      </c>
      <c r="AA97" s="78" t="s">
        <v>709</v>
      </c>
      <c r="AB97" s="2" t="s">
        <v>945</v>
      </c>
      <c r="AC97" s="18" t="s">
        <v>422</v>
      </c>
    </row>
    <row r="98" spans="1:29" ht="220" customHeight="1">
      <c r="A98" s="528" t="s">
        <v>101</v>
      </c>
      <c r="B98" s="256" t="s">
        <v>30</v>
      </c>
      <c r="C98" s="233" t="s">
        <v>31</v>
      </c>
      <c r="D98" s="233" t="s">
        <v>102</v>
      </c>
      <c r="E98" s="22">
        <v>78899</v>
      </c>
      <c r="F98" s="22">
        <v>70000</v>
      </c>
      <c r="G98" s="233" t="s">
        <v>33</v>
      </c>
      <c r="H98" s="233" t="s">
        <v>103</v>
      </c>
      <c r="I98" s="233" t="s">
        <v>104</v>
      </c>
      <c r="J98" s="238">
        <v>0.8</v>
      </c>
      <c r="K98" s="238">
        <v>1</v>
      </c>
      <c r="L98" s="256" t="s">
        <v>36</v>
      </c>
      <c r="M98" s="256" t="s">
        <v>200</v>
      </c>
      <c r="N98" s="233" t="s">
        <v>201</v>
      </c>
      <c r="O98" s="233" t="s">
        <v>329</v>
      </c>
      <c r="P98" s="235">
        <v>1</v>
      </c>
      <c r="Q98" s="235">
        <v>1</v>
      </c>
      <c r="R98" s="191">
        <v>0.35</v>
      </c>
      <c r="S98" s="276">
        <f t="shared" si="3"/>
        <v>0.35</v>
      </c>
      <c r="T98" s="8" t="s">
        <v>103</v>
      </c>
      <c r="U98" s="233" t="s">
        <v>399</v>
      </c>
      <c r="V98" s="233" t="s">
        <v>500</v>
      </c>
      <c r="W98" s="249" t="s">
        <v>399</v>
      </c>
      <c r="X98" s="249" t="s">
        <v>399</v>
      </c>
      <c r="Y98" s="589" t="s">
        <v>399</v>
      </c>
      <c r="Z98" s="78" t="s">
        <v>594</v>
      </c>
      <c r="AA98" s="11" t="s">
        <v>595</v>
      </c>
      <c r="AB98" s="2" t="s">
        <v>596</v>
      </c>
      <c r="AC98" s="527" t="s">
        <v>425</v>
      </c>
    </row>
    <row r="99" spans="1:29" ht="251" customHeight="1">
      <c r="A99" s="526" t="s">
        <v>101</v>
      </c>
      <c r="B99" s="343" t="s">
        <v>105</v>
      </c>
      <c r="C99" s="288" t="s">
        <v>106</v>
      </c>
      <c r="D99" s="288" t="s">
        <v>107</v>
      </c>
      <c r="E99" s="354">
        <v>300194</v>
      </c>
      <c r="F99" s="354">
        <v>318000</v>
      </c>
      <c r="G99" s="288" t="s">
        <v>108</v>
      </c>
      <c r="H99" s="288" t="s">
        <v>109</v>
      </c>
      <c r="I99" s="288" t="s">
        <v>110</v>
      </c>
      <c r="J99" s="338">
        <v>0.94520000000000004</v>
      </c>
      <c r="K99" s="338">
        <v>1</v>
      </c>
      <c r="L99" s="343" t="s">
        <v>464</v>
      </c>
      <c r="M99" s="343" t="s">
        <v>202</v>
      </c>
      <c r="N99" s="288" t="s">
        <v>203</v>
      </c>
      <c r="O99" s="244" t="s">
        <v>541</v>
      </c>
      <c r="P99" s="7">
        <v>0.8</v>
      </c>
      <c r="Q99" s="7">
        <v>0.2</v>
      </c>
      <c r="R99" s="7">
        <v>0.15</v>
      </c>
      <c r="S99" s="276">
        <f t="shared" si="3"/>
        <v>0.74999999999999989</v>
      </c>
      <c r="T99" s="285" t="s">
        <v>109</v>
      </c>
      <c r="U99" s="288" t="s">
        <v>845</v>
      </c>
      <c r="V99" s="288" t="s">
        <v>424</v>
      </c>
      <c r="W99" s="282">
        <v>233782200</v>
      </c>
      <c r="X99" s="282">
        <v>23663441</v>
      </c>
      <c r="Y99" s="290">
        <f>X99/W99</f>
        <v>0.10122002872759346</v>
      </c>
      <c r="Z99" s="78" t="s">
        <v>913</v>
      </c>
      <c r="AA99" s="78" t="s">
        <v>583</v>
      </c>
      <c r="AB99" s="2" t="s">
        <v>946</v>
      </c>
      <c r="AC99" s="18" t="s">
        <v>419</v>
      </c>
    </row>
    <row r="100" spans="1:29" ht="251" customHeight="1">
      <c r="A100" s="525"/>
      <c r="B100" s="347"/>
      <c r="C100" s="297"/>
      <c r="D100" s="297"/>
      <c r="E100" s="355"/>
      <c r="F100" s="355"/>
      <c r="G100" s="297"/>
      <c r="H100" s="297"/>
      <c r="I100" s="297"/>
      <c r="J100" s="363"/>
      <c r="K100" s="363"/>
      <c r="L100" s="347"/>
      <c r="M100" s="347"/>
      <c r="N100" s="297"/>
      <c r="O100" s="244" t="s">
        <v>542</v>
      </c>
      <c r="P100" s="7">
        <v>0.17</v>
      </c>
      <c r="Q100" s="7">
        <v>0.83</v>
      </c>
      <c r="R100" s="31">
        <v>0.501</v>
      </c>
      <c r="S100" s="276">
        <f t="shared" si="3"/>
        <v>0.60361445783132528</v>
      </c>
      <c r="T100" s="286"/>
      <c r="U100" s="297"/>
      <c r="V100" s="297"/>
      <c r="W100" s="283"/>
      <c r="X100" s="283"/>
      <c r="Y100" s="290"/>
      <c r="Z100" s="78" t="str">
        <f>+Z99</f>
        <v>Población del Municipio de Salento
7,000 Habitantes aproximadamente de Salento
Población del Municipio de Armenia como Usuaria del Servicio Publico de Acueducto
305.000 Habitantes aproximadamente de Armenia
Suscriptores  por servicio a 31 de Marzo de 2022.
Acueducto: 115.273</v>
      </c>
      <c r="AA100" s="78" t="s">
        <v>584</v>
      </c>
      <c r="AB100" s="2" t="s">
        <v>947</v>
      </c>
      <c r="AC100" s="18" t="s">
        <v>419</v>
      </c>
    </row>
    <row r="101" spans="1:29" ht="251" customHeight="1">
      <c r="A101" s="525"/>
      <c r="B101" s="347"/>
      <c r="C101" s="297"/>
      <c r="D101" s="297"/>
      <c r="E101" s="355"/>
      <c r="F101" s="355"/>
      <c r="G101" s="297"/>
      <c r="H101" s="297"/>
      <c r="I101" s="297"/>
      <c r="J101" s="363"/>
      <c r="K101" s="363"/>
      <c r="L101" s="344"/>
      <c r="M101" s="344"/>
      <c r="N101" s="289"/>
      <c r="O101" s="244" t="s">
        <v>330</v>
      </c>
      <c r="P101" s="7">
        <v>0.53</v>
      </c>
      <c r="Q101" s="7">
        <v>1</v>
      </c>
      <c r="R101" s="23">
        <v>0.32819999999999999</v>
      </c>
      <c r="S101" s="276">
        <f t="shared" si="3"/>
        <v>0.32819999999999999</v>
      </c>
      <c r="T101" s="286"/>
      <c r="U101" s="289"/>
      <c r="V101" s="289"/>
      <c r="W101" s="284"/>
      <c r="X101" s="284"/>
      <c r="Y101" s="290"/>
      <c r="Z101" s="78" t="str">
        <f>+Z100</f>
        <v>Población del Municipio de Salento
7,000 Habitantes aproximadamente de Salento
Población del Municipio de Armenia como Usuaria del Servicio Publico de Acueducto
305.000 Habitantes aproximadamente de Armenia
Suscriptores  por servicio a 31 de Marzo de 2022.
Acueducto: 115.273</v>
      </c>
      <c r="AA101" s="78" t="s">
        <v>585</v>
      </c>
      <c r="AB101" s="2" t="s">
        <v>948</v>
      </c>
      <c r="AC101" s="18" t="s">
        <v>419</v>
      </c>
    </row>
    <row r="102" spans="1:29" ht="83" customHeight="1">
      <c r="A102" s="525"/>
      <c r="B102" s="347"/>
      <c r="C102" s="297"/>
      <c r="D102" s="297"/>
      <c r="E102" s="355"/>
      <c r="F102" s="355"/>
      <c r="G102" s="297"/>
      <c r="H102" s="297"/>
      <c r="I102" s="297"/>
      <c r="J102" s="363"/>
      <c r="K102" s="363"/>
      <c r="L102" s="343" t="s">
        <v>36</v>
      </c>
      <c r="M102" s="343" t="s">
        <v>204</v>
      </c>
      <c r="N102" s="288" t="s">
        <v>205</v>
      </c>
      <c r="O102" s="244" t="s">
        <v>331</v>
      </c>
      <c r="P102" s="4">
        <v>2</v>
      </c>
      <c r="Q102" s="4">
        <v>1</v>
      </c>
      <c r="R102" s="191">
        <v>0</v>
      </c>
      <c r="S102" s="276">
        <f t="shared" si="3"/>
        <v>0</v>
      </c>
      <c r="T102" s="286"/>
      <c r="U102" s="383" t="s">
        <v>400</v>
      </c>
      <c r="V102" s="288" t="s">
        <v>500</v>
      </c>
      <c r="W102" s="282" t="s">
        <v>400</v>
      </c>
      <c r="X102" s="282" t="s">
        <v>400</v>
      </c>
      <c r="Y102" s="298" t="s">
        <v>400</v>
      </c>
      <c r="Z102" s="509" t="s">
        <v>548</v>
      </c>
      <c r="AA102" s="509" t="s">
        <v>549</v>
      </c>
      <c r="AB102" s="512" t="s">
        <v>556</v>
      </c>
      <c r="AC102" s="18" t="s">
        <v>426</v>
      </c>
    </row>
    <row r="103" spans="1:29" ht="83" customHeight="1">
      <c r="A103" s="525"/>
      <c r="B103" s="347"/>
      <c r="C103" s="297"/>
      <c r="D103" s="297"/>
      <c r="E103" s="355"/>
      <c r="F103" s="355"/>
      <c r="G103" s="297"/>
      <c r="H103" s="297"/>
      <c r="I103" s="297"/>
      <c r="J103" s="363"/>
      <c r="K103" s="363"/>
      <c r="L103" s="344"/>
      <c r="M103" s="344"/>
      <c r="N103" s="289"/>
      <c r="O103" s="244" t="s">
        <v>332</v>
      </c>
      <c r="P103" s="4">
        <v>1</v>
      </c>
      <c r="Q103" s="4">
        <v>1</v>
      </c>
      <c r="R103" s="191">
        <v>0</v>
      </c>
      <c r="S103" s="276">
        <f t="shared" si="3"/>
        <v>0</v>
      </c>
      <c r="T103" s="286"/>
      <c r="U103" s="384"/>
      <c r="V103" s="289"/>
      <c r="W103" s="284"/>
      <c r="X103" s="284"/>
      <c r="Y103" s="299"/>
      <c r="Z103" s="507"/>
      <c r="AA103" s="507"/>
      <c r="AB103" s="510"/>
      <c r="AC103" s="18" t="s">
        <v>426</v>
      </c>
    </row>
    <row r="104" spans="1:29" ht="83" customHeight="1">
      <c r="A104" s="525"/>
      <c r="B104" s="347"/>
      <c r="C104" s="297"/>
      <c r="D104" s="297"/>
      <c r="E104" s="355"/>
      <c r="F104" s="355"/>
      <c r="G104" s="297"/>
      <c r="H104" s="297"/>
      <c r="I104" s="297"/>
      <c r="J104" s="363"/>
      <c r="K104" s="363"/>
      <c r="L104" s="343" t="s">
        <v>465</v>
      </c>
      <c r="M104" s="343" t="s">
        <v>206</v>
      </c>
      <c r="N104" s="288" t="s">
        <v>207</v>
      </c>
      <c r="O104" s="244" t="s">
        <v>333</v>
      </c>
      <c r="P104" s="7">
        <v>1</v>
      </c>
      <c r="Q104" s="7">
        <v>1</v>
      </c>
      <c r="R104" s="7">
        <v>0.25</v>
      </c>
      <c r="S104" s="276">
        <f t="shared" si="3"/>
        <v>0.25</v>
      </c>
      <c r="T104" s="286"/>
      <c r="U104" s="288" t="s">
        <v>846</v>
      </c>
      <c r="V104" s="288" t="s">
        <v>424</v>
      </c>
      <c r="W104" s="282">
        <v>400000000</v>
      </c>
      <c r="X104" s="282">
        <v>399085515.74000001</v>
      </c>
      <c r="Y104" s="290">
        <f>X104/W104</f>
        <v>0.99771378934999999</v>
      </c>
      <c r="Z104" s="509" t="s">
        <v>548</v>
      </c>
      <c r="AA104" s="509" t="s">
        <v>549</v>
      </c>
      <c r="AB104" s="549" t="s">
        <v>557</v>
      </c>
      <c r="AC104" s="18" t="s">
        <v>426</v>
      </c>
    </row>
    <row r="105" spans="1:29" ht="83" customHeight="1">
      <c r="A105" s="525"/>
      <c r="B105" s="347"/>
      <c r="C105" s="297"/>
      <c r="D105" s="297"/>
      <c r="E105" s="355"/>
      <c r="F105" s="355"/>
      <c r="G105" s="297"/>
      <c r="H105" s="297"/>
      <c r="I105" s="297"/>
      <c r="J105" s="363"/>
      <c r="K105" s="363"/>
      <c r="L105" s="347"/>
      <c r="M105" s="347"/>
      <c r="N105" s="297"/>
      <c r="O105" s="244" t="s">
        <v>334</v>
      </c>
      <c r="P105" s="7">
        <v>1</v>
      </c>
      <c r="Q105" s="7">
        <v>1</v>
      </c>
      <c r="R105" s="7">
        <v>0.25</v>
      </c>
      <c r="S105" s="276">
        <f t="shared" si="3"/>
        <v>0.25</v>
      </c>
      <c r="T105" s="286"/>
      <c r="U105" s="297"/>
      <c r="V105" s="297"/>
      <c r="W105" s="283"/>
      <c r="X105" s="283"/>
      <c r="Y105" s="290"/>
      <c r="Z105" s="550"/>
      <c r="AA105" s="550"/>
      <c r="AB105" s="564"/>
      <c r="AC105" s="18" t="s">
        <v>416</v>
      </c>
    </row>
    <row r="106" spans="1:29" ht="83" customHeight="1">
      <c r="A106" s="525"/>
      <c r="B106" s="347"/>
      <c r="C106" s="297"/>
      <c r="D106" s="297"/>
      <c r="E106" s="355"/>
      <c r="F106" s="355"/>
      <c r="G106" s="297"/>
      <c r="H106" s="297"/>
      <c r="I106" s="297"/>
      <c r="J106" s="363"/>
      <c r="K106" s="363"/>
      <c r="L106" s="347"/>
      <c r="M106" s="347"/>
      <c r="N106" s="297"/>
      <c r="O106" s="244" t="s">
        <v>335</v>
      </c>
      <c r="P106" s="32">
        <v>2</v>
      </c>
      <c r="Q106" s="4">
        <v>1</v>
      </c>
      <c r="R106" s="32">
        <v>0</v>
      </c>
      <c r="S106" s="276">
        <f t="shared" si="3"/>
        <v>0</v>
      </c>
      <c r="T106" s="286"/>
      <c r="U106" s="297"/>
      <c r="V106" s="297"/>
      <c r="W106" s="283"/>
      <c r="X106" s="283"/>
      <c r="Y106" s="290"/>
      <c r="Z106" s="550"/>
      <c r="AA106" s="550"/>
      <c r="AB106" s="564"/>
      <c r="AC106" s="18" t="s">
        <v>416</v>
      </c>
    </row>
    <row r="107" spans="1:29" ht="83" customHeight="1">
      <c r="A107" s="525"/>
      <c r="B107" s="347"/>
      <c r="C107" s="297"/>
      <c r="D107" s="297"/>
      <c r="E107" s="355"/>
      <c r="F107" s="355"/>
      <c r="G107" s="297"/>
      <c r="H107" s="297"/>
      <c r="I107" s="297"/>
      <c r="J107" s="363"/>
      <c r="K107" s="363"/>
      <c r="L107" s="344"/>
      <c r="M107" s="344"/>
      <c r="N107" s="289"/>
      <c r="O107" s="244" t="s">
        <v>336</v>
      </c>
      <c r="P107" s="7">
        <v>1</v>
      </c>
      <c r="Q107" s="7">
        <v>1</v>
      </c>
      <c r="R107" s="7">
        <v>0.25</v>
      </c>
      <c r="S107" s="276">
        <f t="shared" si="3"/>
        <v>0.25</v>
      </c>
      <c r="T107" s="286"/>
      <c r="U107" s="289"/>
      <c r="V107" s="289"/>
      <c r="W107" s="284"/>
      <c r="X107" s="284"/>
      <c r="Y107" s="290"/>
      <c r="Z107" s="507"/>
      <c r="AA107" s="507"/>
      <c r="AB107" s="551"/>
      <c r="AC107" s="18" t="s">
        <v>416</v>
      </c>
    </row>
    <row r="108" spans="1:29" ht="83" customHeight="1">
      <c r="A108" s="525"/>
      <c r="B108" s="347"/>
      <c r="C108" s="297"/>
      <c r="D108" s="297"/>
      <c r="E108" s="355"/>
      <c r="F108" s="355"/>
      <c r="G108" s="297"/>
      <c r="H108" s="297"/>
      <c r="I108" s="297"/>
      <c r="J108" s="363"/>
      <c r="K108" s="363"/>
      <c r="L108" s="343" t="s">
        <v>466</v>
      </c>
      <c r="M108" s="343" t="s">
        <v>208</v>
      </c>
      <c r="N108" s="288" t="s">
        <v>209</v>
      </c>
      <c r="O108" s="244" t="s">
        <v>337</v>
      </c>
      <c r="P108" s="32">
        <v>36</v>
      </c>
      <c r="Q108" s="4">
        <v>20</v>
      </c>
      <c r="R108" s="32">
        <v>11</v>
      </c>
      <c r="S108" s="276">
        <f>R108/Q108</f>
        <v>0.55000000000000004</v>
      </c>
      <c r="T108" s="286"/>
      <c r="U108" s="288" t="s">
        <v>847</v>
      </c>
      <c r="V108" s="288" t="s">
        <v>424</v>
      </c>
      <c r="W108" s="282">
        <v>130000000</v>
      </c>
      <c r="X108" s="282">
        <v>130000000</v>
      </c>
      <c r="Y108" s="290">
        <f>X108/W108</f>
        <v>1</v>
      </c>
      <c r="Z108" s="509" t="s">
        <v>548</v>
      </c>
      <c r="AA108" s="509" t="s">
        <v>549</v>
      </c>
      <c r="AB108" s="553" t="s">
        <v>558</v>
      </c>
      <c r="AC108" s="18" t="s">
        <v>416</v>
      </c>
    </row>
    <row r="109" spans="1:29" ht="83" customHeight="1">
      <c r="A109" s="525"/>
      <c r="B109" s="347"/>
      <c r="C109" s="297"/>
      <c r="D109" s="297"/>
      <c r="E109" s="355"/>
      <c r="F109" s="355"/>
      <c r="G109" s="297"/>
      <c r="H109" s="297"/>
      <c r="I109" s="297"/>
      <c r="J109" s="363"/>
      <c r="K109" s="363"/>
      <c r="L109" s="344"/>
      <c r="M109" s="344"/>
      <c r="N109" s="289"/>
      <c r="O109" s="244" t="s">
        <v>338</v>
      </c>
      <c r="P109" s="32">
        <v>31</v>
      </c>
      <c r="Q109" s="4">
        <v>25</v>
      </c>
      <c r="R109" s="32">
        <v>15</v>
      </c>
      <c r="S109" s="276">
        <f t="shared" si="3"/>
        <v>0.6</v>
      </c>
      <c r="T109" s="286"/>
      <c r="U109" s="289"/>
      <c r="V109" s="289"/>
      <c r="W109" s="284"/>
      <c r="X109" s="284"/>
      <c r="Y109" s="290"/>
      <c r="Z109" s="507"/>
      <c r="AA109" s="507"/>
      <c r="AB109" s="2" t="s">
        <v>559</v>
      </c>
      <c r="AC109" s="18" t="s">
        <v>416</v>
      </c>
    </row>
    <row r="110" spans="1:29" ht="151" customHeight="1">
      <c r="A110" s="525"/>
      <c r="B110" s="347"/>
      <c r="C110" s="297"/>
      <c r="D110" s="297"/>
      <c r="E110" s="355"/>
      <c r="F110" s="355"/>
      <c r="G110" s="297"/>
      <c r="H110" s="297"/>
      <c r="I110" s="297"/>
      <c r="J110" s="363"/>
      <c r="K110" s="363"/>
      <c r="L110" s="343" t="s">
        <v>36</v>
      </c>
      <c r="M110" s="343" t="s">
        <v>210</v>
      </c>
      <c r="N110" s="288" t="s">
        <v>211</v>
      </c>
      <c r="O110" s="244" t="s">
        <v>339</v>
      </c>
      <c r="P110" s="23" t="s">
        <v>57</v>
      </c>
      <c r="Q110" s="7">
        <v>1</v>
      </c>
      <c r="R110" s="33">
        <v>1</v>
      </c>
      <c r="S110" s="276">
        <f>R110/Q110</f>
        <v>1</v>
      </c>
      <c r="T110" s="286"/>
      <c r="U110" s="288" t="s">
        <v>399</v>
      </c>
      <c r="V110" s="288" t="s">
        <v>500</v>
      </c>
      <c r="W110" s="282" t="s">
        <v>399</v>
      </c>
      <c r="X110" s="282" t="s">
        <v>399</v>
      </c>
      <c r="Y110" s="298" t="s">
        <v>399</v>
      </c>
      <c r="Z110" s="515" t="s">
        <v>548</v>
      </c>
      <c r="AA110" s="78" t="s">
        <v>713</v>
      </c>
      <c r="AB110" s="189" t="s">
        <v>560</v>
      </c>
      <c r="AC110" s="18" t="s">
        <v>427</v>
      </c>
    </row>
    <row r="111" spans="1:29" ht="140.5" customHeight="1">
      <c r="A111" s="525"/>
      <c r="B111" s="347"/>
      <c r="C111" s="297"/>
      <c r="D111" s="297"/>
      <c r="E111" s="355"/>
      <c r="F111" s="355"/>
      <c r="G111" s="297"/>
      <c r="H111" s="297"/>
      <c r="I111" s="297"/>
      <c r="J111" s="363"/>
      <c r="K111" s="363"/>
      <c r="L111" s="347"/>
      <c r="M111" s="347"/>
      <c r="N111" s="297"/>
      <c r="O111" s="244" t="s">
        <v>340</v>
      </c>
      <c r="P111" s="23" t="s">
        <v>57</v>
      </c>
      <c r="Q111" s="30">
        <v>0.7</v>
      </c>
      <c r="R111" s="33">
        <v>0.33329999999999999</v>
      </c>
      <c r="S111" s="276">
        <f>R111/Q111</f>
        <v>0.47614285714285715</v>
      </c>
      <c r="T111" s="286"/>
      <c r="U111" s="297"/>
      <c r="V111" s="297"/>
      <c r="W111" s="283"/>
      <c r="X111" s="283"/>
      <c r="Y111" s="587"/>
      <c r="Z111" s="515" t="s">
        <v>548</v>
      </c>
      <c r="AA111" s="78" t="s">
        <v>713</v>
      </c>
      <c r="AB111" s="189" t="s">
        <v>561</v>
      </c>
      <c r="AC111" s="18" t="s">
        <v>427</v>
      </c>
    </row>
    <row r="112" spans="1:29" ht="102" customHeight="1">
      <c r="A112" s="525"/>
      <c r="B112" s="347"/>
      <c r="C112" s="297"/>
      <c r="D112" s="297"/>
      <c r="E112" s="355"/>
      <c r="F112" s="355"/>
      <c r="G112" s="297"/>
      <c r="H112" s="297"/>
      <c r="I112" s="297"/>
      <c r="J112" s="363"/>
      <c r="K112" s="363"/>
      <c r="L112" s="347"/>
      <c r="M112" s="347"/>
      <c r="N112" s="297"/>
      <c r="O112" s="244" t="s">
        <v>341</v>
      </c>
      <c r="P112" s="23">
        <v>0.4</v>
      </c>
      <c r="Q112" s="7">
        <v>1</v>
      </c>
      <c r="R112" s="33">
        <v>0.39</v>
      </c>
      <c r="S112" s="276">
        <f t="shared" si="3"/>
        <v>0.39</v>
      </c>
      <c r="T112" s="286"/>
      <c r="U112" s="297"/>
      <c r="V112" s="297"/>
      <c r="W112" s="283"/>
      <c r="X112" s="283"/>
      <c r="Y112" s="587"/>
      <c r="Z112" s="515" t="s">
        <v>548</v>
      </c>
      <c r="AA112" s="78" t="s">
        <v>713</v>
      </c>
      <c r="AB112" s="189" t="s">
        <v>562</v>
      </c>
      <c r="AC112" s="18" t="s">
        <v>427</v>
      </c>
    </row>
    <row r="113" spans="1:29" ht="125.5" customHeight="1">
      <c r="A113" s="524"/>
      <c r="B113" s="344"/>
      <c r="C113" s="289"/>
      <c r="D113" s="289"/>
      <c r="E113" s="356"/>
      <c r="F113" s="356"/>
      <c r="G113" s="289"/>
      <c r="H113" s="289"/>
      <c r="I113" s="289"/>
      <c r="J113" s="339"/>
      <c r="K113" s="339"/>
      <c r="L113" s="344"/>
      <c r="M113" s="344"/>
      <c r="N113" s="289"/>
      <c r="O113" s="244" t="s">
        <v>342</v>
      </c>
      <c r="P113" s="23">
        <v>0.85019999999999996</v>
      </c>
      <c r="Q113" s="7">
        <v>1</v>
      </c>
      <c r="R113" s="34">
        <v>0.75</v>
      </c>
      <c r="S113" s="276">
        <f t="shared" si="3"/>
        <v>0.75</v>
      </c>
      <c r="T113" s="286"/>
      <c r="U113" s="289"/>
      <c r="V113" s="289"/>
      <c r="W113" s="284"/>
      <c r="X113" s="284"/>
      <c r="Y113" s="299"/>
      <c r="Z113" s="515" t="s">
        <v>548</v>
      </c>
      <c r="AA113" s="78" t="s">
        <v>713</v>
      </c>
      <c r="AB113" s="189" t="s">
        <v>563</v>
      </c>
      <c r="AC113" s="18" t="s">
        <v>427</v>
      </c>
    </row>
    <row r="114" spans="1:29" ht="171.5" customHeight="1">
      <c r="A114" s="526" t="s">
        <v>101</v>
      </c>
      <c r="B114" s="343" t="s">
        <v>105</v>
      </c>
      <c r="C114" s="288" t="s">
        <v>106</v>
      </c>
      <c r="D114" s="288" t="s">
        <v>107</v>
      </c>
      <c r="E114" s="354">
        <v>300194</v>
      </c>
      <c r="F114" s="354">
        <v>318000</v>
      </c>
      <c r="G114" s="288" t="s">
        <v>108</v>
      </c>
      <c r="H114" s="288" t="s">
        <v>109</v>
      </c>
      <c r="I114" s="288" t="s">
        <v>110</v>
      </c>
      <c r="J114" s="338">
        <v>0.94520000000000004</v>
      </c>
      <c r="K114" s="338">
        <v>1</v>
      </c>
      <c r="L114" s="5" t="s">
        <v>36</v>
      </c>
      <c r="M114" s="5" t="s">
        <v>212</v>
      </c>
      <c r="N114" s="244" t="s">
        <v>213</v>
      </c>
      <c r="O114" s="244" t="s">
        <v>343</v>
      </c>
      <c r="P114" s="274">
        <v>1</v>
      </c>
      <c r="Q114" s="274">
        <v>1</v>
      </c>
      <c r="R114" s="9">
        <v>0.25</v>
      </c>
      <c r="S114" s="276">
        <f t="shared" si="3"/>
        <v>0.25</v>
      </c>
      <c r="T114" s="286"/>
      <c r="U114" s="244" t="s">
        <v>400</v>
      </c>
      <c r="V114" s="244" t="s">
        <v>500</v>
      </c>
      <c r="W114" s="245" t="s">
        <v>400</v>
      </c>
      <c r="X114" s="245" t="s">
        <v>400</v>
      </c>
      <c r="Y114" s="588" t="s">
        <v>400</v>
      </c>
      <c r="Z114" s="247" t="s">
        <v>606</v>
      </c>
      <c r="AA114" s="78" t="s">
        <v>949</v>
      </c>
      <c r="AB114" s="189" t="s">
        <v>564</v>
      </c>
      <c r="AC114" s="18" t="s">
        <v>427</v>
      </c>
    </row>
    <row r="115" spans="1:29" ht="117.5" customHeight="1">
      <c r="A115" s="525"/>
      <c r="B115" s="347"/>
      <c r="C115" s="297"/>
      <c r="D115" s="297"/>
      <c r="E115" s="355"/>
      <c r="F115" s="355"/>
      <c r="G115" s="297"/>
      <c r="H115" s="297"/>
      <c r="I115" s="297"/>
      <c r="J115" s="363"/>
      <c r="K115" s="363"/>
      <c r="L115" s="5" t="s">
        <v>467</v>
      </c>
      <c r="M115" s="5" t="s">
        <v>214</v>
      </c>
      <c r="N115" s="244" t="s">
        <v>215</v>
      </c>
      <c r="O115" s="244" t="s">
        <v>344</v>
      </c>
      <c r="P115" s="197">
        <v>0.93330000000000002</v>
      </c>
      <c r="Q115" s="274">
        <v>1</v>
      </c>
      <c r="R115" s="35">
        <f>3/15</f>
        <v>0.2</v>
      </c>
      <c r="S115" s="276">
        <f t="shared" si="3"/>
        <v>0.2</v>
      </c>
      <c r="T115" s="286"/>
      <c r="U115" s="244" t="s">
        <v>848</v>
      </c>
      <c r="V115" s="244" t="s">
        <v>424</v>
      </c>
      <c r="W115" s="245">
        <v>50550750</v>
      </c>
      <c r="X115" s="245">
        <v>15574000</v>
      </c>
      <c r="Y115" s="246">
        <f>X115/W115</f>
        <v>0.30808642799562813</v>
      </c>
      <c r="Z115" s="78" t="s">
        <v>714</v>
      </c>
      <c r="AA115" s="78" t="s">
        <v>716</v>
      </c>
      <c r="AB115" s="189" t="s">
        <v>565</v>
      </c>
      <c r="AC115" s="18" t="s">
        <v>427</v>
      </c>
    </row>
    <row r="116" spans="1:29" ht="144.5" customHeight="1">
      <c r="A116" s="524"/>
      <c r="B116" s="344"/>
      <c r="C116" s="289"/>
      <c r="D116" s="289"/>
      <c r="E116" s="356"/>
      <c r="F116" s="356"/>
      <c r="G116" s="289"/>
      <c r="H116" s="289"/>
      <c r="I116" s="289"/>
      <c r="J116" s="339"/>
      <c r="K116" s="339"/>
      <c r="L116" s="5" t="s">
        <v>468</v>
      </c>
      <c r="M116" s="5" t="s">
        <v>216</v>
      </c>
      <c r="N116" s="244" t="s">
        <v>217</v>
      </c>
      <c r="O116" s="244" t="s">
        <v>345</v>
      </c>
      <c r="P116" s="197">
        <v>0.96499999999999997</v>
      </c>
      <c r="Q116" s="274">
        <v>1</v>
      </c>
      <c r="R116" s="35">
        <f>73/382</f>
        <v>0.19109947643979058</v>
      </c>
      <c r="S116" s="276">
        <f t="shared" si="3"/>
        <v>0.19109947643979058</v>
      </c>
      <c r="T116" s="287"/>
      <c r="U116" s="244" t="s">
        <v>849</v>
      </c>
      <c r="V116" s="244" t="s">
        <v>424</v>
      </c>
      <c r="W116" s="245">
        <v>50550750</v>
      </c>
      <c r="X116" s="245">
        <v>15574000</v>
      </c>
      <c r="Y116" s="246">
        <f>X116/W116</f>
        <v>0.30808642799562813</v>
      </c>
      <c r="Z116" s="78" t="s">
        <v>715</v>
      </c>
      <c r="AA116" s="78" t="s">
        <v>717</v>
      </c>
      <c r="AB116" s="189" t="s">
        <v>566</v>
      </c>
      <c r="AC116" s="18" t="s">
        <v>427</v>
      </c>
    </row>
    <row r="117" spans="1:29" ht="83" customHeight="1">
      <c r="A117" s="525" t="s">
        <v>101</v>
      </c>
      <c r="B117" s="347" t="s">
        <v>105</v>
      </c>
      <c r="C117" s="297" t="s">
        <v>106</v>
      </c>
      <c r="D117" s="297" t="s">
        <v>111</v>
      </c>
      <c r="E117" s="357">
        <v>1</v>
      </c>
      <c r="F117" s="357">
        <v>1</v>
      </c>
      <c r="G117" s="297" t="s">
        <v>108</v>
      </c>
      <c r="H117" s="297" t="s">
        <v>112</v>
      </c>
      <c r="I117" s="297" t="s">
        <v>113</v>
      </c>
      <c r="J117" s="379">
        <v>4</v>
      </c>
      <c r="K117" s="379">
        <v>4</v>
      </c>
      <c r="L117" s="347" t="s">
        <v>469</v>
      </c>
      <c r="M117" s="347" t="s">
        <v>218</v>
      </c>
      <c r="N117" s="297" t="s">
        <v>219</v>
      </c>
      <c r="O117" s="234" t="s">
        <v>346</v>
      </c>
      <c r="P117" s="239">
        <v>1</v>
      </c>
      <c r="Q117" s="239">
        <v>1</v>
      </c>
      <c r="R117" s="239">
        <v>0</v>
      </c>
      <c r="S117" s="276">
        <f t="shared" si="3"/>
        <v>0</v>
      </c>
      <c r="T117" s="285" t="s">
        <v>112</v>
      </c>
      <c r="U117" s="297" t="s">
        <v>850</v>
      </c>
      <c r="V117" s="297" t="s">
        <v>424</v>
      </c>
      <c r="W117" s="283">
        <v>250000000</v>
      </c>
      <c r="X117" s="283">
        <v>0</v>
      </c>
      <c r="Y117" s="290">
        <f>X117/W117</f>
        <v>0</v>
      </c>
      <c r="Z117" s="509" t="s">
        <v>506</v>
      </c>
      <c r="AA117" s="78" t="s">
        <v>508</v>
      </c>
      <c r="AB117" s="2" t="s">
        <v>509</v>
      </c>
      <c r="AC117" s="15" t="s">
        <v>428</v>
      </c>
    </row>
    <row r="118" spans="1:29" ht="83" customHeight="1">
      <c r="A118" s="525"/>
      <c r="B118" s="347"/>
      <c r="C118" s="297"/>
      <c r="D118" s="297"/>
      <c r="E118" s="357"/>
      <c r="F118" s="357"/>
      <c r="G118" s="297"/>
      <c r="H118" s="297"/>
      <c r="I118" s="297"/>
      <c r="J118" s="379"/>
      <c r="K118" s="379"/>
      <c r="L118" s="344"/>
      <c r="M118" s="344"/>
      <c r="N118" s="289"/>
      <c r="O118" s="244" t="s">
        <v>347</v>
      </c>
      <c r="P118" s="274">
        <v>1</v>
      </c>
      <c r="Q118" s="274">
        <v>1</v>
      </c>
      <c r="R118" s="274">
        <v>0</v>
      </c>
      <c r="S118" s="276">
        <f t="shared" si="3"/>
        <v>0</v>
      </c>
      <c r="T118" s="286"/>
      <c r="U118" s="289"/>
      <c r="V118" s="289"/>
      <c r="W118" s="284"/>
      <c r="X118" s="284"/>
      <c r="Y118" s="290"/>
      <c r="Z118" s="507"/>
      <c r="AA118" s="78" t="s">
        <v>508</v>
      </c>
      <c r="AB118" s="2" t="s">
        <v>718</v>
      </c>
      <c r="AC118" s="18" t="s">
        <v>428</v>
      </c>
    </row>
    <row r="119" spans="1:29" ht="83" customHeight="1">
      <c r="A119" s="525"/>
      <c r="B119" s="347"/>
      <c r="C119" s="297"/>
      <c r="D119" s="297"/>
      <c r="E119" s="357"/>
      <c r="F119" s="357"/>
      <c r="G119" s="297"/>
      <c r="H119" s="297"/>
      <c r="I119" s="297"/>
      <c r="J119" s="379"/>
      <c r="K119" s="379"/>
      <c r="L119" s="343" t="s">
        <v>470</v>
      </c>
      <c r="M119" s="343" t="s">
        <v>220</v>
      </c>
      <c r="N119" s="288" t="s">
        <v>221</v>
      </c>
      <c r="O119" s="244" t="s">
        <v>348</v>
      </c>
      <c r="P119" s="274">
        <v>1</v>
      </c>
      <c r="Q119" s="7">
        <v>1</v>
      </c>
      <c r="R119" s="191">
        <v>0.1</v>
      </c>
      <c r="S119" s="276">
        <f t="shared" si="3"/>
        <v>0.1</v>
      </c>
      <c r="T119" s="286"/>
      <c r="U119" s="288" t="s">
        <v>851</v>
      </c>
      <c r="V119" s="288" t="s">
        <v>424</v>
      </c>
      <c r="W119" s="282">
        <v>210000000</v>
      </c>
      <c r="X119" s="282">
        <v>200771597</v>
      </c>
      <c r="Y119" s="290">
        <f>X119/W119</f>
        <v>0.95605522380952379</v>
      </c>
      <c r="Z119" s="78" t="s">
        <v>914</v>
      </c>
      <c r="AA119" s="78" t="s">
        <v>554</v>
      </c>
      <c r="AB119" s="2" t="s">
        <v>950</v>
      </c>
      <c r="AC119" s="18" t="s">
        <v>414</v>
      </c>
    </row>
    <row r="120" spans="1:29" ht="83" customHeight="1">
      <c r="A120" s="525"/>
      <c r="B120" s="347"/>
      <c r="C120" s="297"/>
      <c r="D120" s="297"/>
      <c r="E120" s="357"/>
      <c r="F120" s="357"/>
      <c r="G120" s="297"/>
      <c r="H120" s="297"/>
      <c r="I120" s="297"/>
      <c r="J120" s="379"/>
      <c r="K120" s="379"/>
      <c r="L120" s="347"/>
      <c r="M120" s="347"/>
      <c r="N120" s="297"/>
      <c r="O120" s="232" t="s">
        <v>349</v>
      </c>
      <c r="P120" s="273">
        <v>0.8</v>
      </c>
      <c r="Q120" s="237">
        <v>1</v>
      </c>
      <c r="R120" s="191">
        <v>0.1</v>
      </c>
      <c r="S120" s="276">
        <f t="shared" si="3"/>
        <v>0.1</v>
      </c>
      <c r="T120" s="287"/>
      <c r="U120" s="297"/>
      <c r="V120" s="297"/>
      <c r="W120" s="283"/>
      <c r="X120" s="283"/>
      <c r="Y120" s="290"/>
      <c r="Z120" s="78" t="s">
        <v>914</v>
      </c>
      <c r="AA120" s="78" t="s">
        <v>554</v>
      </c>
      <c r="AB120" s="2" t="s">
        <v>950</v>
      </c>
      <c r="AC120" s="530" t="s">
        <v>414</v>
      </c>
    </row>
    <row r="121" spans="1:29" ht="83" customHeight="1">
      <c r="A121" s="523" t="s">
        <v>114</v>
      </c>
      <c r="B121" s="343" t="s">
        <v>115</v>
      </c>
      <c r="C121" s="288">
        <v>17</v>
      </c>
      <c r="D121" s="288" t="s">
        <v>116</v>
      </c>
      <c r="E121" s="345">
        <v>0.97</v>
      </c>
      <c r="F121" s="345">
        <v>1</v>
      </c>
      <c r="G121" s="288" t="s">
        <v>117</v>
      </c>
      <c r="H121" s="288" t="s">
        <v>118</v>
      </c>
      <c r="I121" s="288" t="s">
        <v>119</v>
      </c>
      <c r="J121" s="288" t="s">
        <v>47</v>
      </c>
      <c r="K121" s="332">
        <v>1</v>
      </c>
      <c r="L121" s="5" t="s">
        <v>471</v>
      </c>
      <c r="M121" s="5" t="s">
        <v>222</v>
      </c>
      <c r="N121" s="244" t="s">
        <v>223</v>
      </c>
      <c r="O121" s="244" t="s">
        <v>350</v>
      </c>
      <c r="P121" s="273">
        <v>1</v>
      </c>
      <c r="Q121" s="7">
        <v>1</v>
      </c>
      <c r="R121" s="198">
        <v>0.84</v>
      </c>
      <c r="S121" s="276">
        <f t="shared" si="3"/>
        <v>0.84</v>
      </c>
      <c r="T121" s="285" t="s">
        <v>118</v>
      </c>
      <c r="U121" s="24" t="s">
        <v>852</v>
      </c>
      <c r="V121" s="244" t="s">
        <v>424</v>
      </c>
      <c r="W121" s="245">
        <v>72450000</v>
      </c>
      <c r="X121" s="245">
        <v>60500000</v>
      </c>
      <c r="Y121" s="246">
        <f>X121/W121</f>
        <v>0.83505866114561766</v>
      </c>
      <c r="Z121" s="78" t="s">
        <v>615</v>
      </c>
      <c r="AA121" s="78" t="s">
        <v>616</v>
      </c>
      <c r="AB121" s="2" t="s">
        <v>617</v>
      </c>
      <c r="AC121" s="18" t="s">
        <v>429</v>
      </c>
    </row>
    <row r="122" spans="1:29" ht="83" customHeight="1">
      <c r="A122" s="522"/>
      <c r="B122" s="347"/>
      <c r="C122" s="297"/>
      <c r="D122" s="297"/>
      <c r="E122" s="357"/>
      <c r="F122" s="357"/>
      <c r="G122" s="297"/>
      <c r="H122" s="297"/>
      <c r="I122" s="297"/>
      <c r="J122" s="297"/>
      <c r="K122" s="333"/>
      <c r="L122" s="5" t="s">
        <v>472</v>
      </c>
      <c r="M122" s="5" t="s">
        <v>224</v>
      </c>
      <c r="N122" s="244" t="s">
        <v>225</v>
      </c>
      <c r="O122" s="244" t="s">
        <v>351</v>
      </c>
      <c r="P122" s="7">
        <v>0</v>
      </c>
      <c r="Q122" s="7">
        <v>1</v>
      </c>
      <c r="R122" s="191">
        <v>0</v>
      </c>
      <c r="S122" s="276">
        <f t="shared" si="3"/>
        <v>0</v>
      </c>
      <c r="T122" s="286"/>
      <c r="U122" s="199" t="s">
        <v>853</v>
      </c>
      <c r="V122" s="244" t="s">
        <v>424</v>
      </c>
      <c r="W122" s="245">
        <v>24000000</v>
      </c>
      <c r="X122" s="245">
        <v>0</v>
      </c>
      <c r="Y122" s="246">
        <f>X122/W122</f>
        <v>0</v>
      </c>
      <c r="Z122" s="78" t="s">
        <v>618</v>
      </c>
      <c r="AA122" s="78" t="s">
        <v>719</v>
      </c>
      <c r="AB122" s="2" t="s">
        <v>619</v>
      </c>
      <c r="AC122" s="521" t="s">
        <v>430</v>
      </c>
    </row>
    <row r="123" spans="1:29" ht="333" customHeight="1">
      <c r="A123" s="522"/>
      <c r="B123" s="347"/>
      <c r="C123" s="297"/>
      <c r="D123" s="297"/>
      <c r="E123" s="357"/>
      <c r="F123" s="357"/>
      <c r="G123" s="297"/>
      <c r="H123" s="297"/>
      <c r="I123" s="297"/>
      <c r="J123" s="297"/>
      <c r="K123" s="333"/>
      <c r="L123" s="343" t="s">
        <v>36</v>
      </c>
      <c r="M123" s="343" t="s">
        <v>226</v>
      </c>
      <c r="N123" s="288" t="s">
        <v>227</v>
      </c>
      <c r="O123" s="244" t="s">
        <v>352</v>
      </c>
      <c r="P123" s="197">
        <v>0.97599999999999998</v>
      </c>
      <c r="Q123" s="7">
        <v>1</v>
      </c>
      <c r="R123" s="198">
        <v>0</v>
      </c>
      <c r="S123" s="276">
        <f t="shared" si="3"/>
        <v>0</v>
      </c>
      <c r="T123" s="286"/>
      <c r="U123" s="244" t="s">
        <v>400</v>
      </c>
      <c r="V123" s="244" t="s">
        <v>500</v>
      </c>
      <c r="W123" s="245" t="s">
        <v>400</v>
      </c>
      <c r="X123" s="245" t="s">
        <v>400</v>
      </c>
      <c r="Y123" s="588" t="s">
        <v>400</v>
      </c>
      <c r="Z123" s="8" t="s">
        <v>915</v>
      </c>
      <c r="AA123" s="8" t="s">
        <v>720</v>
      </c>
      <c r="AB123" s="2" t="s">
        <v>951</v>
      </c>
      <c r="AC123" s="18" t="s">
        <v>431</v>
      </c>
    </row>
    <row r="124" spans="1:29" ht="241" customHeight="1">
      <c r="A124" s="522"/>
      <c r="B124" s="347"/>
      <c r="C124" s="297"/>
      <c r="D124" s="297"/>
      <c r="E124" s="357"/>
      <c r="F124" s="357"/>
      <c r="G124" s="297"/>
      <c r="H124" s="297"/>
      <c r="I124" s="297"/>
      <c r="J124" s="297"/>
      <c r="K124" s="333"/>
      <c r="L124" s="347"/>
      <c r="M124" s="347"/>
      <c r="N124" s="297"/>
      <c r="O124" s="244" t="s">
        <v>353</v>
      </c>
      <c r="P124" s="274">
        <v>0.7</v>
      </c>
      <c r="Q124" s="7">
        <v>0.9</v>
      </c>
      <c r="R124" s="200">
        <v>0.3</v>
      </c>
      <c r="S124" s="276">
        <f t="shared" si="3"/>
        <v>0.33333333333333331</v>
      </c>
      <c r="T124" s="286"/>
      <c r="U124" s="244" t="s">
        <v>400</v>
      </c>
      <c r="V124" s="244" t="s">
        <v>500</v>
      </c>
      <c r="W124" s="245" t="s">
        <v>400</v>
      </c>
      <c r="X124" s="245" t="s">
        <v>400</v>
      </c>
      <c r="Y124" s="588" t="s">
        <v>400</v>
      </c>
      <c r="Z124" s="8" t="s">
        <v>916</v>
      </c>
      <c r="AA124" s="8" t="s">
        <v>721</v>
      </c>
      <c r="AB124" s="514" t="s">
        <v>632</v>
      </c>
      <c r="AC124" s="18" t="s">
        <v>432</v>
      </c>
    </row>
    <row r="125" spans="1:29" ht="303" customHeight="1">
      <c r="A125" s="522"/>
      <c r="B125" s="347"/>
      <c r="C125" s="297"/>
      <c r="D125" s="297"/>
      <c r="E125" s="357"/>
      <c r="F125" s="357"/>
      <c r="G125" s="297"/>
      <c r="H125" s="297"/>
      <c r="I125" s="297"/>
      <c r="J125" s="297"/>
      <c r="K125" s="333"/>
      <c r="L125" s="344"/>
      <c r="M125" s="344"/>
      <c r="N125" s="289"/>
      <c r="O125" s="244" t="s">
        <v>354</v>
      </c>
      <c r="P125" s="7">
        <v>1</v>
      </c>
      <c r="Q125" s="7">
        <v>1</v>
      </c>
      <c r="R125" s="191">
        <v>0.25</v>
      </c>
      <c r="S125" s="276">
        <f t="shared" si="3"/>
        <v>0.25</v>
      </c>
      <c r="T125" s="286"/>
      <c r="U125" s="244" t="s">
        <v>400</v>
      </c>
      <c r="V125" s="244" t="s">
        <v>500</v>
      </c>
      <c r="W125" s="245" t="s">
        <v>400</v>
      </c>
      <c r="X125" s="245" t="s">
        <v>400</v>
      </c>
      <c r="Y125" s="588" t="s">
        <v>400</v>
      </c>
      <c r="Z125" s="8" t="s">
        <v>917</v>
      </c>
      <c r="AA125" s="8" t="s">
        <v>722</v>
      </c>
      <c r="AB125" s="514" t="s">
        <v>633</v>
      </c>
      <c r="AC125" s="18" t="s">
        <v>433</v>
      </c>
    </row>
    <row r="126" spans="1:29" ht="83" customHeight="1">
      <c r="A126" s="522"/>
      <c r="B126" s="347"/>
      <c r="C126" s="297"/>
      <c r="D126" s="297"/>
      <c r="E126" s="357"/>
      <c r="F126" s="357"/>
      <c r="G126" s="297"/>
      <c r="H126" s="297"/>
      <c r="I126" s="297"/>
      <c r="J126" s="297"/>
      <c r="K126" s="333"/>
      <c r="L126" s="5" t="s">
        <v>36</v>
      </c>
      <c r="M126" s="5" t="s">
        <v>228</v>
      </c>
      <c r="N126" s="244" t="s">
        <v>229</v>
      </c>
      <c r="O126" s="244" t="s">
        <v>355</v>
      </c>
      <c r="P126" s="273">
        <v>0.84</v>
      </c>
      <c r="Q126" s="7">
        <v>0.9</v>
      </c>
      <c r="R126" s="81">
        <v>0.57999999999999996</v>
      </c>
      <c r="S126" s="276">
        <f t="shared" si="3"/>
        <v>0.64444444444444438</v>
      </c>
      <c r="T126" s="286"/>
      <c r="U126" s="244" t="s">
        <v>400</v>
      </c>
      <c r="V126" s="244" t="s">
        <v>500</v>
      </c>
      <c r="W126" s="245" t="s">
        <v>400</v>
      </c>
      <c r="X126" s="245" t="s">
        <v>400</v>
      </c>
      <c r="Y126" s="588" t="s">
        <v>400</v>
      </c>
      <c r="Z126" s="285" t="s">
        <v>723</v>
      </c>
      <c r="AA126" s="565" t="s">
        <v>721</v>
      </c>
      <c r="AB126" s="508" t="s">
        <v>622</v>
      </c>
      <c r="AC126" s="18" t="s">
        <v>429</v>
      </c>
    </row>
    <row r="127" spans="1:29" ht="83" customHeight="1">
      <c r="A127" s="522"/>
      <c r="B127" s="347"/>
      <c r="C127" s="297"/>
      <c r="D127" s="297"/>
      <c r="E127" s="357"/>
      <c r="F127" s="357"/>
      <c r="G127" s="297"/>
      <c r="H127" s="297"/>
      <c r="I127" s="297"/>
      <c r="J127" s="297"/>
      <c r="K127" s="333"/>
      <c r="L127" s="5" t="s">
        <v>36</v>
      </c>
      <c r="M127" s="5" t="s">
        <v>230</v>
      </c>
      <c r="N127" s="244" t="s">
        <v>231</v>
      </c>
      <c r="O127" s="244" t="s">
        <v>356</v>
      </c>
      <c r="P127" s="7">
        <v>0.9</v>
      </c>
      <c r="Q127" s="7">
        <v>0.9</v>
      </c>
      <c r="R127" s="82">
        <v>0.66</v>
      </c>
      <c r="S127" s="276">
        <f t="shared" si="3"/>
        <v>0.73333333333333339</v>
      </c>
      <c r="T127" s="286"/>
      <c r="U127" s="244" t="s">
        <v>400</v>
      </c>
      <c r="V127" s="244" t="s">
        <v>500</v>
      </c>
      <c r="W127" s="245" t="s">
        <v>400</v>
      </c>
      <c r="X127" s="245" t="s">
        <v>400</v>
      </c>
      <c r="Y127" s="588" t="s">
        <v>400</v>
      </c>
      <c r="Z127" s="286"/>
      <c r="AA127" s="566"/>
      <c r="AB127" s="567"/>
      <c r="AC127" s="18" t="s">
        <v>429</v>
      </c>
    </row>
    <row r="128" spans="1:29" ht="83" customHeight="1">
      <c r="A128" s="522"/>
      <c r="B128" s="347"/>
      <c r="C128" s="297"/>
      <c r="D128" s="297"/>
      <c r="E128" s="357"/>
      <c r="F128" s="357"/>
      <c r="G128" s="297"/>
      <c r="H128" s="297"/>
      <c r="I128" s="297"/>
      <c r="J128" s="297"/>
      <c r="K128" s="333"/>
      <c r="L128" s="5" t="s">
        <v>36</v>
      </c>
      <c r="M128" s="5" t="s">
        <v>232</v>
      </c>
      <c r="N128" s="244" t="s">
        <v>233</v>
      </c>
      <c r="O128" s="244" t="s">
        <v>357</v>
      </c>
      <c r="P128" s="273">
        <v>0.83</v>
      </c>
      <c r="Q128" s="7">
        <v>0.9</v>
      </c>
      <c r="R128" s="81">
        <v>0.51</v>
      </c>
      <c r="S128" s="276">
        <f t="shared" si="3"/>
        <v>0.56666666666666665</v>
      </c>
      <c r="T128" s="286"/>
      <c r="U128" s="244" t="s">
        <v>400</v>
      </c>
      <c r="V128" s="244" t="s">
        <v>500</v>
      </c>
      <c r="W128" s="245" t="s">
        <v>400</v>
      </c>
      <c r="X128" s="245" t="s">
        <v>400</v>
      </c>
      <c r="Y128" s="588" t="s">
        <v>400</v>
      </c>
      <c r="Z128" s="287"/>
      <c r="AA128" s="568"/>
      <c r="AB128" s="567"/>
      <c r="AC128" s="18" t="s">
        <v>429</v>
      </c>
    </row>
    <row r="129" spans="1:29" ht="83" customHeight="1">
      <c r="A129" s="522"/>
      <c r="B129" s="347"/>
      <c r="C129" s="297"/>
      <c r="D129" s="297"/>
      <c r="E129" s="357"/>
      <c r="F129" s="357"/>
      <c r="G129" s="297"/>
      <c r="H129" s="297"/>
      <c r="I129" s="297"/>
      <c r="J129" s="297"/>
      <c r="K129" s="333"/>
      <c r="L129" s="343" t="s">
        <v>36</v>
      </c>
      <c r="M129" s="343" t="s">
        <v>234</v>
      </c>
      <c r="N129" s="288" t="s">
        <v>235</v>
      </c>
      <c r="O129" s="244" t="s">
        <v>358</v>
      </c>
      <c r="P129" s="273">
        <v>0.99560000000000004</v>
      </c>
      <c r="Q129" s="7">
        <v>0.9</v>
      </c>
      <c r="R129" s="50">
        <v>0.22</v>
      </c>
      <c r="S129" s="276">
        <f t="shared" si="3"/>
        <v>0.24444444444444444</v>
      </c>
      <c r="T129" s="286"/>
      <c r="U129" s="244" t="s">
        <v>400</v>
      </c>
      <c r="V129" s="244" t="s">
        <v>500</v>
      </c>
      <c r="W129" s="245" t="s">
        <v>400</v>
      </c>
      <c r="X129" s="245" t="s">
        <v>400</v>
      </c>
      <c r="Y129" s="588" t="s">
        <v>400</v>
      </c>
      <c r="Z129" s="247" t="s">
        <v>723</v>
      </c>
      <c r="AA129" s="569" t="s">
        <v>721</v>
      </c>
      <c r="AB129" s="189" t="s">
        <v>609</v>
      </c>
      <c r="AC129" s="18" t="s">
        <v>434</v>
      </c>
    </row>
    <row r="130" spans="1:29" ht="83" customHeight="1">
      <c r="A130" s="522"/>
      <c r="B130" s="347"/>
      <c r="C130" s="297"/>
      <c r="D130" s="297"/>
      <c r="E130" s="357"/>
      <c r="F130" s="357"/>
      <c r="G130" s="297"/>
      <c r="H130" s="297"/>
      <c r="I130" s="297"/>
      <c r="J130" s="297"/>
      <c r="K130" s="333"/>
      <c r="L130" s="347"/>
      <c r="M130" s="347"/>
      <c r="N130" s="297"/>
      <c r="O130" s="244" t="s">
        <v>359</v>
      </c>
      <c r="P130" s="273">
        <v>0.93</v>
      </c>
      <c r="Q130" s="7">
        <v>0.9</v>
      </c>
      <c r="R130" s="50">
        <v>0.14280000000000001</v>
      </c>
      <c r="S130" s="276">
        <f t="shared" si="3"/>
        <v>0.15866666666666668</v>
      </c>
      <c r="T130" s="286"/>
      <c r="U130" s="244" t="s">
        <v>400</v>
      </c>
      <c r="V130" s="244" t="s">
        <v>500</v>
      </c>
      <c r="W130" s="245" t="s">
        <v>400</v>
      </c>
      <c r="X130" s="245" t="s">
        <v>400</v>
      </c>
      <c r="Y130" s="588" t="s">
        <v>400</v>
      </c>
      <c r="Z130" s="247" t="s">
        <v>723</v>
      </c>
      <c r="AA130" s="569" t="s">
        <v>721</v>
      </c>
      <c r="AB130" s="189" t="s">
        <v>610</v>
      </c>
      <c r="AC130" s="18" t="s">
        <v>434</v>
      </c>
    </row>
    <row r="131" spans="1:29" ht="83" customHeight="1">
      <c r="A131" s="522"/>
      <c r="B131" s="347"/>
      <c r="C131" s="297"/>
      <c r="D131" s="297"/>
      <c r="E131" s="357"/>
      <c r="F131" s="357"/>
      <c r="G131" s="297"/>
      <c r="H131" s="297"/>
      <c r="I131" s="297"/>
      <c r="J131" s="297"/>
      <c r="K131" s="333"/>
      <c r="L131" s="347"/>
      <c r="M131" s="347"/>
      <c r="N131" s="297"/>
      <c r="O131" s="244" t="s">
        <v>360</v>
      </c>
      <c r="P131" s="273">
        <v>0.89</v>
      </c>
      <c r="Q131" s="7">
        <v>0.9</v>
      </c>
      <c r="R131" s="50">
        <v>0.2094</v>
      </c>
      <c r="S131" s="276">
        <f t="shared" si="3"/>
        <v>0.23266666666666666</v>
      </c>
      <c r="T131" s="286"/>
      <c r="U131" s="244" t="s">
        <v>400</v>
      </c>
      <c r="V131" s="244" t="s">
        <v>500</v>
      </c>
      <c r="W131" s="245" t="s">
        <v>400</v>
      </c>
      <c r="X131" s="245" t="s">
        <v>400</v>
      </c>
      <c r="Y131" s="588" t="s">
        <v>400</v>
      </c>
      <c r="Z131" s="247" t="s">
        <v>723</v>
      </c>
      <c r="AA131" s="569" t="s">
        <v>721</v>
      </c>
      <c r="AB131" s="189" t="s">
        <v>611</v>
      </c>
      <c r="AC131" s="18" t="s">
        <v>434</v>
      </c>
    </row>
    <row r="132" spans="1:29" ht="83" customHeight="1">
      <c r="A132" s="522"/>
      <c r="B132" s="347"/>
      <c r="C132" s="297"/>
      <c r="D132" s="297"/>
      <c r="E132" s="357"/>
      <c r="F132" s="357"/>
      <c r="G132" s="297"/>
      <c r="H132" s="297"/>
      <c r="I132" s="297"/>
      <c r="J132" s="297"/>
      <c r="K132" s="333"/>
      <c r="L132" s="347"/>
      <c r="M132" s="347"/>
      <c r="N132" s="297"/>
      <c r="O132" s="244" t="s">
        <v>361</v>
      </c>
      <c r="P132" s="7">
        <v>1</v>
      </c>
      <c r="Q132" s="7">
        <v>0.9</v>
      </c>
      <c r="R132" s="7">
        <v>0.25</v>
      </c>
      <c r="S132" s="276">
        <f t="shared" si="3"/>
        <v>0.27777777777777779</v>
      </c>
      <c r="T132" s="286"/>
      <c r="U132" s="244" t="s">
        <v>400</v>
      </c>
      <c r="V132" s="244" t="s">
        <v>500</v>
      </c>
      <c r="W132" s="245" t="s">
        <v>400</v>
      </c>
      <c r="X132" s="245" t="s">
        <v>400</v>
      </c>
      <c r="Y132" s="588" t="s">
        <v>400</v>
      </c>
      <c r="Z132" s="247" t="s">
        <v>723</v>
      </c>
      <c r="AA132" s="569" t="s">
        <v>721</v>
      </c>
      <c r="AB132" s="189" t="s">
        <v>612</v>
      </c>
      <c r="AC132" s="18" t="s">
        <v>434</v>
      </c>
    </row>
    <row r="133" spans="1:29" ht="83" customHeight="1">
      <c r="A133" s="522"/>
      <c r="B133" s="347"/>
      <c r="C133" s="297"/>
      <c r="D133" s="297"/>
      <c r="E133" s="357"/>
      <c r="F133" s="357"/>
      <c r="G133" s="297"/>
      <c r="H133" s="297"/>
      <c r="I133" s="297"/>
      <c r="J133" s="297"/>
      <c r="K133" s="333"/>
      <c r="L133" s="347"/>
      <c r="M133" s="347"/>
      <c r="N133" s="297"/>
      <c r="O133" s="244" t="s">
        <v>362</v>
      </c>
      <c r="P133" s="20">
        <v>4</v>
      </c>
      <c r="Q133" s="20">
        <v>4</v>
      </c>
      <c r="R133" s="20">
        <v>1</v>
      </c>
      <c r="S133" s="276">
        <f t="shared" si="3"/>
        <v>0.25</v>
      </c>
      <c r="T133" s="286"/>
      <c r="U133" s="244" t="s">
        <v>400</v>
      </c>
      <c r="V133" s="244" t="s">
        <v>500</v>
      </c>
      <c r="W133" s="245" t="s">
        <v>400</v>
      </c>
      <c r="X133" s="245" t="s">
        <v>400</v>
      </c>
      <c r="Y133" s="588" t="s">
        <v>400</v>
      </c>
      <c r="Z133" s="247" t="s">
        <v>723</v>
      </c>
      <c r="AA133" s="569" t="s">
        <v>721</v>
      </c>
      <c r="AB133" s="189" t="s">
        <v>613</v>
      </c>
      <c r="AC133" s="18" t="s">
        <v>434</v>
      </c>
    </row>
    <row r="134" spans="1:29" ht="83" customHeight="1">
      <c r="A134" s="520"/>
      <c r="B134" s="344"/>
      <c r="C134" s="289"/>
      <c r="D134" s="289"/>
      <c r="E134" s="346"/>
      <c r="F134" s="346"/>
      <c r="G134" s="289"/>
      <c r="H134" s="289"/>
      <c r="I134" s="289"/>
      <c r="J134" s="289"/>
      <c r="K134" s="334"/>
      <c r="L134" s="344"/>
      <c r="M134" s="344"/>
      <c r="N134" s="289"/>
      <c r="O134" s="244" t="s">
        <v>363</v>
      </c>
      <c r="P134" s="20">
        <v>4</v>
      </c>
      <c r="Q134" s="20">
        <v>4</v>
      </c>
      <c r="R134" s="20">
        <v>1</v>
      </c>
      <c r="S134" s="276">
        <f t="shared" si="3"/>
        <v>0.25</v>
      </c>
      <c r="T134" s="287"/>
      <c r="U134" s="244" t="s">
        <v>400</v>
      </c>
      <c r="V134" s="244" t="s">
        <v>500</v>
      </c>
      <c r="W134" s="245" t="s">
        <v>400</v>
      </c>
      <c r="X134" s="245" t="s">
        <v>400</v>
      </c>
      <c r="Y134" s="588" t="s">
        <v>400</v>
      </c>
      <c r="Z134" s="247" t="s">
        <v>723</v>
      </c>
      <c r="AA134" s="569" t="s">
        <v>721</v>
      </c>
      <c r="AB134" s="189" t="s">
        <v>614</v>
      </c>
      <c r="AC134" s="18" t="s">
        <v>434</v>
      </c>
    </row>
    <row r="135" spans="1:29" ht="83" customHeight="1">
      <c r="A135" s="523" t="s">
        <v>114</v>
      </c>
      <c r="B135" s="343" t="s">
        <v>115</v>
      </c>
      <c r="C135" s="288">
        <v>17</v>
      </c>
      <c r="D135" s="288" t="s">
        <v>116</v>
      </c>
      <c r="E135" s="345">
        <v>0.97</v>
      </c>
      <c r="F135" s="345">
        <v>1</v>
      </c>
      <c r="G135" s="288" t="s">
        <v>117</v>
      </c>
      <c r="H135" s="288" t="s">
        <v>120</v>
      </c>
      <c r="I135" s="288" t="s">
        <v>121</v>
      </c>
      <c r="J135" s="332" t="s">
        <v>57</v>
      </c>
      <c r="K135" s="332">
        <v>1</v>
      </c>
      <c r="L135" s="5" t="s">
        <v>36</v>
      </c>
      <c r="M135" s="5" t="s">
        <v>236</v>
      </c>
      <c r="N135" s="244" t="s">
        <v>237</v>
      </c>
      <c r="O135" s="244" t="s">
        <v>364</v>
      </c>
      <c r="P135" s="273">
        <v>0.83</v>
      </c>
      <c r="Q135" s="25">
        <v>0.86</v>
      </c>
      <c r="R135" s="201">
        <v>0.8</v>
      </c>
      <c r="S135" s="276">
        <f t="shared" si="3"/>
        <v>0.93023255813953498</v>
      </c>
      <c r="T135" s="285" t="s">
        <v>120</v>
      </c>
      <c r="U135" s="244" t="s">
        <v>400</v>
      </c>
      <c r="V135" s="244" t="s">
        <v>500</v>
      </c>
      <c r="W135" s="245" t="s">
        <v>400</v>
      </c>
      <c r="X135" s="245" t="s">
        <v>400</v>
      </c>
      <c r="Y135" s="588" t="s">
        <v>400</v>
      </c>
      <c r="Z135" s="8" t="s">
        <v>587</v>
      </c>
      <c r="AA135" s="8" t="s">
        <v>588</v>
      </c>
      <c r="AB135" s="36" t="s">
        <v>589</v>
      </c>
      <c r="AC135" s="521" t="s">
        <v>435</v>
      </c>
    </row>
    <row r="136" spans="1:29" ht="190.5" customHeight="1">
      <c r="A136" s="520"/>
      <c r="B136" s="344"/>
      <c r="C136" s="289"/>
      <c r="D136" s="289"/>
      <c r="E136" s="346"/>
      <c r="F136" s="346"/>
      <c r="G136" s="289"/>
      <c r="H136" s="289"/>
      <c r="I136" s="289"/>
      <c r="J136" s="334"/>
      <c r="K136" s="334"/>
      <c r="L136" s="202" t="s">
        <v>455</v>
      </c>
      <c r="M136" s="5" t="s">
        <v>238</v>
      </c>
      <c r="N136" s="244" t="s">
        <v>239</v>
      </c>
      <c r="O136" s="244" t="s">
        <v>365</v>
      </c>
      <c r="P136" s="274">
        <v>1</v>
      </c>
      <c r="Q136" s="25">
        <v>1</v>
      </c>
      <c r="R136" s="191">
        <v>0.125</v>
      </c>
      <c r="S136" s="276">
        <f t="shared" si="3"/>
        <v>0.125</v>
      </c>
      <c r="T136" s="287"/>
      <c r="U136" s="202" t="s">
        <v>854</v>
      </c>
      <c r="V136" s="244" t="s">
        <v>424</v>
      </c>
      <c r="W136" s="26">
        <v>10000000</v>
      </c>
      <c r="X136" s="26">
        <v>0</v>
      </c>
      <c r="Y136" s="246">
        <f>X136/W136</f>
        <v>0</v>
      </c>
      <c r="Z136" s="247" t="s">
        <v>723</v>
      </c>
      <c r="AA136" s="569" t="s">
        <v>721</v>
      </c>
      <c r="AB136" s="36" t="s">
        <v>724</v>
      </c>
      <c r="AC136" s="18" t="s">
        <v>436</v>
      </c>
    </row>
    <row r="137" spans="1:29" ht="255" customHeight="1">
      <c r="A137" s="523" t="s">
        <v>122</v>
      </c>
      <c r="B137" s="343" t="s">
        <v>115</v>
      </c>
      <c r="C137" s="343">
        <v>17</v>
      </c>
      <c r="D137" s="343" t="s">
        <v>116</v>
      </c>
      <c r="E137" s="291">
        <v>0.97</v>
      </c>
      <c r="F137" s="291">
        <v>1</v>
      </c>
      <c r="G137" s="288" t="s">
        <v>117</v>
      </c>
      <c r="H137" s="288" t="s">
        <v>123</v>
      </c>
      <c r="I137" s="288" t="s">
        <v>124</v>
      </c>
      <c r="J137" s="332">
        <v>1</v>
      </c>
      <c r="K137" s="332">
        <v>1</v>
      </c>
      <c r="L137" s="343" t="s">
        <v>125</v>
      </c>
      <c r="M137" s="343" t="s">
        <v>240</v>
      </c>
      <c r="N137" s="288" t="s">
        <v>241</v>
      </c>
      <c r="O137" s="244" t="s">
        <v>366</v>
      </c>
      <c r="P137" s="273">
        <v>1</v>
      </c>
      <c r="Q137" s="244">
        <v>1</v>
      </c>
      <c r="R137" s="244">
        <v>1</v>
      </c>
      <c r="S137" s="276">
        <f>R137/Q137</f>
        <v>1</v>
      </c>
      <c r="T137" s="285" t="s">
        <v>123</v>
      </c>
      <c r="U137" s="288" t="s">
        <v>855</v>
      </c>
      <c r="V137" s="288" t="s">
        <v>424</v>
      </c>
      <c r="W137" s="282">
        <v>150700000</v>
      </c>
      <c r="X137" s="282">
        <v>66361144</v>
      </c>
      <c r="Y137" s="302">
        <f>X137/W137</f>
        <v>0.44035264764432647</v>
      </c>
      <c r="Z137" s="582" t="s">
        <v>918</v>
      </c>
      <c r="AA137" s="570" t="s">
        <v>590</v>
      </c>
      <c r="AB137" s="37" t="s">
        <v>591</v>
      </c>
      <c r="AC137" s="521" t="s">
        <v>437</v>
      </c>
    </row>
    <row r="138" spans="1:29" ht="165" customHeight="1">
      <c r="A138" s="522"/>
      <c r="B138" s="347"/>
      <c r="C138" s="347"/>
      <c r="D138" s="347"/>
      <c r="E138" s="364"/>
      <c r="F138" s="364"/>
      <c r="G138" s="297"/>
      <c r="H138" s="297"/>
      <c r="I138" s="297"/>
      <c r="J138" s="333"/>
      <c r="K138" s="333"/>
      <c r="L138" s="347"/>
      <c r="M138" s="347"/>
      <c r="N138" s="297"/>
      <c r="O138" s="244" t="s">
        <v>367</v>
      </c>
      <c r="P138" s="244">
        <v>1</v>
      </c>
      <c r="Q138" s="244">
        <v>1</v>
      </c>
      <c r="R138" s="244">
        <v>0</v>
      </c>
      <c r="S138" s="276">
        <f t="shared" si="3"/>
        <v>0</v>
      </c>
      <c r="T138" s="286"/>
      <c r="U138" s="297"/>
      <c r="V138" s="297"/>
      <c r="W138" s="283"/>
      <c r="X138" s="283"/>
      <c r="Y138" s="303"/>
      <c r="Z138" s="8" t="s">
        <v>725</v>
      </c>
      <c r="AA138" s="8" t="s">
        <v>588</v>
      </c>
      <c r="AB138" s="189" t="s">
        <v>592</v>
      </c>
      <c r="AC138" s="521" t="s">
        <v>437</v>
      </c>
    </row>
    <row r="139" spans="1:29" ht="140.5" customHeight="1">
      <c r="A139" s="522"/>
      <c r="B139" s="347"/>
      <c r="C139" s="347"/>
      <c r="D139" s="347"/>
      <c r="E139" s="364"/>
      <c r="F139" s="364"/>
      <c r="G139" s="297"/>
      <c r="H139" s="297"/>
      <c r="I139" s="297"/>
      <c r="J139" s="333"/>
      <c r="K139" s="333"/>
      <c r="L139" s="347"/>
      <c r="M139" s="347"/>
      <c r="N139" s="297"/>
      <c r="O139" s="244" t="s">
        <v>368</v>
      </c>
      <c r="P139" s="7">
        <v>1</v>
      </c>
      <c r="Q139" s="7">
        <v>1</v>
      </c>
      <c r="R139" s="244">
        <v>0</v>
      </c>
      <c r="S139" s="276">
        <f t="shared" si="3"/>
        <v>0</v>
      </c>
      <c r="T139" s="286"/>
      <c r="U139" s="297"/>
      <c r="V139" s="297"/>
      <c r="W139" s="283"/>
      <c r="X139" s="283"/>
      <c r="Y139" s="303"/>
      <c r="Z139" s="8" t="s">
        <v>725</v>
      </c>
      <c r="AA139" s="8" t="s">
        <v>588</v>
      </c>
      <c r="AB139" s="189" t="s">
        <v>593</v>
      </c>
      <c r="AC139" s="521" t="s">
        <v>437</v>
      </c>
    </row>
    <row r="140" spans="1:29" ht="83" customHeight="1">
      <c r="A140" s="522"/>
      <c r="B140" s="347"/>
      <c r="C140" s="347"/>
      <c r="D140" s="347"/>
      <c r="E140" s="364"/>
      <c r="F140" s="364"/>
      <c r="G140" s="297"/>
      <c r="H140" s="297"/>
      <c r="I140" s="297"/>
      <c r="J140" s="333"/>
      <c r="K140" s="333"/>
      <c r="L140" s="347"/>
      <c r="M140" s="347"/>
      <c r="N140" s="297"/>
      <c r="O140" s="8" t="s">
        <v>369</v>
      </c>
      <c r="P140" s="273">
        <v>0.9</v>
      </c>
      <c r="Q140" s="274">
        <v>1</v>
      </c>
      <c r="R140" s="191">
        <v>0.25</v>
      </c>
      <c r="S140" s="276">
        <f t="shared" si="3"/>
        <v>0.25</v>
      </c>
      <c r="T140" s="286"/>
      <c r="U140" s="297"/>
      <c r="V140" s="297"/>
      <c r="W140" s="283"/>
      <c r="X140" s="283"/>
      <c r="Y140" s="303"/>
      <c r="Z140" s="8" t="s">
        <v>618</v>
      </c>
      <c r="AA140" s="8" t="str">
        <f>+AA139</f>
        <v>Empresas Públicas de Armenia ESP
Municipio de Armenia
Departamento Quindío</v>
      </c>
      <c r="AB140" s="189" t="s">
        <v>620</v>
      </c>
      <c r="AC140" s="521" t="s">
        <v>430</v>
      </c>
    </row>
    <row r="141" spans="1:29" ht="139.5" customHeight="1">
      <c r="A141" s="522"/>
      <c r="B141" s="347"/>
      <c r="C141" s="347"/>
      <c r="D141" s="347"/>
      <c r="E141" s="364"/>
      <c r="F141" s="364"/>
      <c r="G141" s="297"/>
      <c r="H141" s="297"/>
      <c r="I141" s="297"/>
      <c r="J141" s="333"/>
      <c r="K141" s="333"/>
      <c r="L141" s="347"/>
      <c r="M141" s="347"/>
      <c r="N141" s="297"/>
      <c r="O141" s="244" t="s">
        <v>370</v>
      </c>
      <c r="P141" s="273">
        <v>0.4</v>
      </c>
      <c r="Q141" s="274">
        <v>1</v>
      </c>
      <c r="R141" s="203">
        <v>0</v>
      </c>
      <c r="S141" s="276">
        <f t="shared" si="3"/>
        <v>0</v>
      </c>
      <c r="T141" s="286"/>
      <c r="U141" s="297"/>
      <c r="V141" s="297"/>
      <c r="W141" s="283"/>
      <c r="X141" s="283"/>
      <c r="Y141" s="303"/>
      <c r="Z141" s="1" t="s">
        <v>723</v>
      </c>
      <c r="AA141" s="1" t="s">
        <v>621</v>
      </c>
      <c r="AB141" s="596"/>
      <c r="AC141" s="18" t="s">
        <v>429</v>
      </c>
    </row>
    <row r="142" spans="1:29" ht="106" customHeight="1">
      <c r="A142" s="522"/>
      <c r="B142" s="347"/>
      <c r="C142" s="347"/>
      <c r="D142" s="347"/>
      <c r="E142" s="364"/>
      <c r="F142" s="364"/>
      <c r="G142" s="297"/>
      <c r="H142" s="297"/>
      <c r="I142" s="297"/>
      <c r="J142" s="333"/>
      <c r="K142" s="333"/>
      <c r="L142" s="347"/>
      <c r="M142" s="347"/>
      <c r="N142" s="297"/>
      <c r="O142" s="196" t="s">
        <v>496</v>
      </c>
      <c r="P142" s="273">
        <v>1</v>
      </c>
      <c r="Q142" s="273">
        <v>1</v>
      </c>
      <c r="R142" s="50">
        <v>0.25</v>
      </c>
      <c r="S142" s="276">
        <f t="shared" si="3"/>
        <v>0.25</v>
      </c>
      <c r="T142" s="286"/>
      <c r="U142" s="297"/>
      <c r="V142" s="297"/>
      <c r="W142" s="283"/>
      <c r="X142" s="283"/>
      <c r="Y142" s="303"/>
      <c r="Z142" s="571" t="s">
        <v>723</v>
      </c>
      <c r="AA142" s="571" t="s">
        <v>621</v>
      </c>
      <c r="AB142" s="572" t="s">
        <v>607</v>
      </c>
      <c r="AC142" s="531" t="s">
        <v>438</v>
      </c>
    </row>
    <row r="143" spans="1:29" ht="83" customHeight="1">
      <c r="A143" s="522"/>
      <c r="B143" s="347"/>
      <c r="C143" s="347"/>
      <c r="D143" s="347"/>
      <c r="E143" s="364"/>
      <c r="F143" s="364"/>
      <c r="G143" s="297"/>
      <c r="H143" s="297"/>
      <c r="I143" s="297"/>
      <c r="J143" s="333"/>
      <c r="K143" s="333"/>
      <c r="L143" s="347"/>
      <c r="M143" s="347"/>
      <c r="N143" s="297"/>
      <c r="O143" s="244" t="s">
        <v>371</v>
      </c>
      <c r="P143" s="27" t="s">
        <v>397</v>
      </c>
      <c r="Q143" s="27" t="s">
        <v>398</v>
      </c>
      <c r="R143" s="275" t="s">
        <v>397</v>
      </c>
      <c r="S143" s="276">
        <f t="shared" si="3"/>
        <v>0</v>
      </c>
      <c r="T143" s="286"/>
      <c r="U143" s="297"/>
      <c r="V143" s="297"/>
      <c r="W143" s="283"/>
      <c r="X143" s="283"/>
      <c r="Y143" s="303"/>
      <c r="Z143" s="247" t="s">
        <v>919</v>
      </c>
      <c r="AA143" s="247" t="s">
        <v>729</v>
      </c>
      <c r="AB143" s="572" t="s">
        <v>608</v>
      </c>
      <c r="AC143" s="18" t="s">
        <v>438</v>
      </c>
    </row>
    <row r="144" spans="1:29" ht="83" customHeight="1">
      <c r="A144" s="522"/>
      <c r="B144" s="347"/>
      <c r="C144" s="347"/>
      <c r="D144" s="347"/>
      <c r="E144" s="364"/>
      <c r="F144" s="364"/>
      <c r="G144" s="297"/>
      <c r="H144" s="297"/>
      <c r="I144" s="297"/>
      <c r="J144" s="333"/>
      <c r="K144" s="333"/>
      <c r="L144" s="347"/>
      <c r="M144" s="347"/>
      <c r="N144" s="297"/>
      <c r="O144" s="277" t="s">
        <v>372</v>
      </c>
      <c r="P144" s="278">
        <v>0.9</v>
      </c>
      <c r="Q144" s="279">
        <v>1</v>
      </c>
      <c r="R144" s="280" t="s">
        <v>727</v>
      </c>
      <c r="S144" s="281">
        <f>R144/Q144</f>
        <v>0.24</v>
      </c>
      <c r="T144" s="286"/>
      <c r="U144" s="297"/>
      <c r="V144" s="297"/>
      <c r="W144" s="283"/>
      <c r="X144" s="283"/>
      <c r="Y144" s="303"/>
      <c r="Z144" s="389" t="s">
        <v>919</v>
      </c>
      <c r="AA144" s="389" t="s">
        <v>729</v>
      </c>
      <c r="AB144" s="573" t="s">
        <v>726</v>
      </c>
      <c r="AC144" s="519" t="s">
        <v>439</v>
      </c>
    </row>
    <row r="145" spans="1:30" ht="83" customHeight="1">
      <c r="A145" s="520"/>
      <c r="B145" s="344"/>
      <c r="C145" s="344"/>
      <c r="D145" s="344"/>
      <c r="E145" s="292"/>
      <c r="F145" s="292"/>
      <c r="G145" s="289"/>
      <c r="H145" s="289"/>
      <c r="I145" s="289"/>
      <c r="J145" s="334"/>
      <c r="K145" s="334"/>
      <c r="L145" s="344"/>
      <c r="M145" s="344"/>
      <c r="N145" s="289"/>
      <c r="O145" s="277"/>
      <c r="P145" s="278"/>
      <c r="Q145" s="279"/>
      <c r="R145" s="280"/>
      <c r="S145" s="281"/>
      <c r="T145" s="287"/>
      <c r="U145" s="289"/>
      <c r="V145" s="289"/>
      <c r="W145" s="284"/>
      <c r="X145" s="284"/>
      <c r="Y145" s="304"/>
      <c r="Z145" s="390"/>
      <c r="AA145" s="390"/>
      <c r="AB145" s="573" t="s">
        <v>728</v>
      </c>
      <c r="AC145" s="519" t="s">
        <v>439</v>
      </c>
    </row>
    <row r="146" spans="1:30" ht="83" customHeight="1">
      <c r="A146" s="523" t="s">
        <v>114</v>
      </c>
      <c r="B146" s="343" t="s">
        <v>115</v>
      </c>
      <c r="C146" s="288">
        <v>17</v>
      </c>
      <c r="D146" s="288" t="s">
        <v>116</v>
      </c>
      <c r="E146" s="345">
        <v>0.97</v>
      </c>
      <c r="F146" s="345">
        <v>1</v>
      </c>
      <c r="G146" s="288" t="s">
        <v>117</v>
      </c>
      <c r="H146" s="288" t="s">
        <v>126</v>
      </c>
      <c r="I146" s="288" t="s">
        <v>127</v>
      </c>
      <c r="J146" s="288">
        <v>2</v>
      </c>
      <c r="K146" s="288">
        <v>2</v>
      </c>
      <c r="L146" s="343" t="s">
        <v>128</v>
      </c>
      <c r="M146" s="343" t="s">
        <v>242</v>
      </c>
      <c r="N146" s="288" t="s">
        <v>243</v>
      </c>
      <c r="O146" s="244" t="s">
        <v>373</v>
      </c>
      <c r="P146" s="274">
        <v>1</v>
      </c>
      <c r="Q146" s="274">
        <v>1</v>
      </c>
      <c r="R146" s="9">
        <v>0.25</v>
      </c>
      <c r="S146" s="276">
        <f t="shared" si="3"/>
        <v>0.25</v>
      </c>
      <c r="T146" s="285" t="s">
        <v>126</v>
      </c>
      <c r="U146" s="288" t="s">
        <v>856</v>
      </c>
      <c r="V146" s="288" t="s">
        <v>424</v>
      </c>
      <c r="W146" s="282">
        <v>28500000</v>
      </c>
      <c r="X146" s="282">
        <v>3474800</v>
      </c>
      <c r="Y146" s="302">
        <f>X146/W146</f>
        <v>0.12192280701754386</v>
      </c>
      <c r="Z146" s="509" t="s">
        <v>920</v>
      </c>
      <c r="AA146" s="509" t="s">
        <v>573</v>
      </c>
      <c r="AB146" s="189" t="s">
        <v>574</v>
      </c>
      <c r="AC146" s="18" t="s">
        <v>440</v>
      </c>
    </row>
    <row r="147" spans="1:30" ht="83" customHeight="1">
      <c r="A147" s="522"/>
      <c r="B147" s="347"/>
      <c r="C147" s="297"/>
      <c r="D147" s="297"/>
      <c r="E147" s="357"/>
      <c r="F147" s="357"/>
      <c r="G147" s="297"/>
      <c r="H147" s="297"/>
      <c r="I147" s="297"/>
      <c r="J147" s="297"/>
      <c r="K147" s="297"/>
      <c r="L147" s="347"/>
      <c r="M147" s="347"/>
      <c r="N147" s="297"/>
      <c r="O147" s="244" t="s">
        <v>374</v>
      </c>
      <c r="P147" s="274" t="s">
        <v>398</v>
      </c>
      <c r="Q147" s="28">
        <v>1</v>
      </c>
      <c r="R147" s="9">
        <v>0.25</v>
      </c>
      <c r="S147" s="276">
        <f t="shared" si="3"/>
        <v>0.25</v>
      </c>
      <c r="T147" s="286"/>
      <c r="U147" s="297"/>
      <c r="V147" s="297"/>
      <c r="W147" s="283"/>
      <c r="X147" s="283"/>
      <c r="Y147" s="303"/>
      <c r="Z147" s="550"/>
      <c r="AA147" s="550"/>
      <c r="AB147" s="189" t="s">
        <v>575</v>
      </c>
      <c r="AC147" s="18" t="s">
        <v>440</v>
      </c>
    </row>
    <row r="148" spans="1:30" ht="83" customHeight="1">
      <c r="A148" s="522"/>
      <c r="B148" s="347"/>
      <c r="C148" s="297"/>
      <c r="D148" s="297"/>
      <c r="E148" s="357"/>
      <c r="F148" s="357"/>
      <c r="G148" s="297"/>
      <c r="H148" s="297"/>
      <c r="I148" s="297"/>
      <c r="J148" s="297"/>
      <c r="K148" s="297"/>
      <c r="L148" s="347"/>
      <c r="M148" s="347"/>
      <c r="N148" s="297"/>
      <c r="O148" s="244" t="s">
        <v>375</v>
      </c>
      <c r="P148" s="274" t="s">
        <v>398</v>
      </c>
      <c r="Q148" s="28">
        <v>1</v>
      </c>
      <c r="R148" s="9">
        <v>0</v>
      </c>
      <c r="S148" s="276">
        <f t="shared" ref="S148:S176" si="4">R148/Q148</f>
        <v>0</v>
      </c>
      <c r="T148" s="286"/>
      <c r="U148" s="297"/>
      <c r="V148" s="297"/>
      <c r="W148" s="283"/>
      <c r="X148" s="283"/>
      <c r="Y148" s="303"/>
      <c r="Z148" s="550"/>
      <c r="AA148" s="550"/>
      <c r="AB148" s="189" t="s">
        <v>576</v>
      </c>
      <c r="AC148" s="18" t="s">
        <v>440</v>
      </c>
    </row>
    <row r="149" spans="1:30" ht="83" customHeight="1">
      <c r="A149" s="522"/>
      <c r="B149" s="347"/>
      <c r="C149" s="297"/>
      <c r="D149" s="297"/>
      <c r="E149" s="357"/>
      <c r="F149" s="357"/>
      <c r="G149" s="297"/>
      <c r="H149" s="297"/>
      <c r="I149" s="297"/>
      <c r="J149" s="297"/>
      <c r="K149" s="297"/>
      <c r="L149" s="347"/>
      <c r="M149" s="347"/>
      <c r="N149" s="297"/>
      <c r="O149" s="244" t="s">
        <v>376</v>
      </c>
      <c r="P149" s="28">
        <v>1</v>
      </c>
      <c r="Q149" s="28">
        <v>1</v>
      </c>
      <c r="R149" s="28" t="s">
        <v>398</v>
      </c>
      <c r="S149" s="276">
        <f t="shared" si="4"/>
        <v>1</v>
      </c>
      <c r="T149" s="286"/>
      <c r="U149" s="297"/>
      <c r="V149" s="297"/>
      <c r="W149" s="283"/>
      <c r="X149" s="283"/>
      <c r="Y149" s="303"/>
      <c r="Z149" s="507"/>
      <c r="AA149" s="550"/>
      <c r="AB149" s="189" t="s">
        <v>577</v>
      </c>
      <c r="AC149" s="18" t="s">
        <v>440</v>
      </c>
    </row>
    <row r="150" spans="1:30" ht="197" customHeight="1">
      <c r="A150" s="522"/>
      <c r="B150" s="347"/>
      <c r="C150" s="297"/>
      <c r="D150" s="297"/>
      <c r="E150" s="357"/>
      <c r="F150" s="357"/>
      <c r="G150" s="297"/>
      <c r="H150" s="297"/>
      <c r="I150" s="297"/>
      <c r="J150" s="297"/>
      <c r="K150" s="297"/>
      <c r="L150" s="344"/>
      <c r="M150" s="344"/>
      <c r="N150" s="289"/>
      <c r="O150" s="244" t="s">
        <v>377</v>
      </c>
      <c r="P150" s="274">
        <v>1</v>
      </c>
      <c r="Q150" s="274">
        <v>1</v>
      </c>
      <c r="R150" s="9">
        <v>0</v>
      </c>
      <c r="S150" s="276">
        <f t="shared" si="4"/>
        <v>0</v>
      </c>
      <c r="T150" s="286"/>
      <c r="U150" s="289"/>
      <c r="V150" s="289"/>
      <c r="W150" s="284"/>
      <c r="X150" s="284"/>
      <c r="Y150" s="304"/>
      <c r="Z150" s="78" t="s">
        <v>921</v>
      </c>
      <c r="AA150" s="507"/>
      <c r="AB150" s="189" t="s">
        <v>578</v>
      </c>
      <c r="AC150" s="18" t="s">
        <v>440</v>
      </c>
    </row>
    <row r="151" spans="1:30" ht="83" customHeight="1">
      <c r="A151" s="520"/>
      <c r="B151" s="344"/>
      <c r="C151" s="289"/>
      <c r="D151" s="289"/>
      <c r="E151" s="346"/>
      <c r="F151" s="346"/>
      <c r="G151" s="289"/>
      <c r="H151" s="289"/>
      <c r="I151" s="289"/>
      <c r="J151" s="289"/>
      <c r="K151" s="289"/>
      <c r="L151" s="343" t="s">
        <v>129</v>
      </c>
      <c r="M151" s="343" t="s">
        <v>244</v>
      </c>
      <c r="N151" s="288" t="s">
        <v>245</v>
      </c>
      <c r="O151" s="244" t="s">
        <v>378</v>
      </c>
      <c r="P151" s="29">
        <v>1</v>
      </c>
      <c r="Q151" s="29">
        <v>1</v>
      </c>
      <c r="R151" s="38">
        <v>0</v>
      </c>
      <c r="S151" s="276">
        <f t="shared" si="4"/>
        <v>0</v>
      </c>
      <c r="T151" s="286"/>
      <c r="U151" s="288" t="s">
        <v>857</v>
      </c>
      <c r="V151" s="288" t="s">
        <v>424</v>
      </c>
      <c r="W151" s="282">
        <v>87800000</v>
      </c>
      <c r="X151" s="282">
        <v>0</v>
      </c>
      <c r="Y151" s="290">
        <f>X151/W151</f>
        <v>0</v>
      </c>
      <c r="Z151" s="396" t="s">
        <v>922</v>
      </c>
      <c r="AA151" s="396" t="s">
        <v>567</v>
      </c>
      <c r="AB151" s="574" t="s">
        <v>568</v>
      </c>
      <c r="AC151" s="18" t="s">
        <v>441</v>
      </c>
    </row>
    <row r="152" spans="1:30" ht="83" customHeight="1">
      <c r="A152" s="523" t="s">
        <v>114</v>
      </c>
      <c r="B152" s="343" t="s">
        <v>115</v>
      </c>
      <c r="C152" s="288">
        <v>17</v>
      </c>
      <c r="D152" s="288" t="s">
        <v>116</v>
      </c>
      <c r="E152" s="345">
        <v>0.97</v>
      </c>
      <c r="F152" s="345">
        <v>1</v>
      </c>
      <c r="G152" s="288" t="s">
        <v>117</v>
      </c>
      <c r="H152" s="288" t="s">
        <v>126</v>
      </c>
      <c r="I152" s="288" t="s">
        <v>130</v>
      </c>
      <c r="J152" s="288">
        <v>4</v>
      </c>
      <c r="K152" s="288">
        <v>7</v>
      </c>
      <c r="L152" s="347"/>
      <c r="M152" s="347"/>
      <c r="N152" s="297"/>
      <c r="O152" s="244" t="s">
        <v>379</v>
      </c>
      <c r="P152" s="29">
        <v>1</v>
      </c>
      <c r="Q152" s="29">
        <v>1</v>
      </c>
      <c r="R152" s="38">
        <v>0</v>
      </c>
      <c r="S152" s="276">
        <f t="shared" si="4"/>
        <v>0</v>
      </c>
      <c r="T152" s="286"/>
      <c r="U152" s="297"/>
      <c r="V152" s="297"/>
      <c r="W152" s="283"/>
      <c r="X152" s="283"/>
      <c r="Y152" s="290"/>
      <c r="Z152" s="396"/>
      <c r="AA152" s="396"/>
      <c r="AB152" s="574" t="s">
        <v>569</v>
      </c>
      <c r="AC152" s="18" t="s">
        <v>441</v>
      </c>
    </row>
    <row r="153" spans="1:30" ht="83" customHeight="1">
      <c r="A153" s="522"/>
      <c r="B153" s="347"/>
      <c r="C153" s="297"/>
      <c r="D153" s="297"/>
      <c r="E153" s="357"/>
      <c r="F153" s="357"/>
      <c r="G153" s="297"/>
      <c r="H153" s="297"/>
      <c r="I153" s="297"/>
      <c r="J153" s="297"/>
      <c r="K153" s="297"/>
      <c r="L153" s="347"/>
      <c r="M153" s="347"/>
      <c r="N153" s="297"/>
      <c r="O153" s="288" t="s">
        <v>380</v>
      </c>
      <c r="P153" s="407">
        <v>7</v>
      </c>
      <c r="Q153" s="407">
        <v>7</v>
      </c>
      <c r="R153" s="397">
        <v>7</v>
      </c>
      <c r="S153" s="295">
        <f t="shared" si="4"/>
        <v>1</v>
      </c>
      <c r="T153" s="286"/>
      <c r="U153" s="297"/>
      <c r="V153" s="297"/>
      <c r="W153" s="283"/>
      <c r="X153" s="283"/>
      <c r="Y153" s="290"/>
      <c r="Z153" s="396"/>
      <c r="AA153" s="396"/>
      <c r="AB153" s="575" t="s">
        <v>570</v>
      </c>
      <c r="AC153" s="18" t="s">
        <v>441</v>
      </c>
    </row>
    <row r="154" spans="1:30" ht="89.5" customHeight="1">
      <c r="A154" s="522"/>
      <c r="B154" s="347"/>
      <c r="C154" s="297"/>
      <c r="D154" s="297"/>
      <c r="E154" s="357"/>
      <c r="F154" s="357"/>
      <c r="G154" s="297"/>
      <c r="H154" s="297"/>
      <c r="I154" s="297"/>
      <c r="J154" s="297"/>
      <c r="K154" s="297"/>
      <c r="L154" s="347"/>
      <c r="M154" s="347"/>
      <c r="N154" s="297"/>
      <c r="O154" s="289"/>
      <c r="P154" s="408"/>
      <c r="Q154" s="408"/>
      <c r="R154" s="398"/>
      <c r="S154" s="296"/>
      <c r="T154" s="286"/>
      <c r="U154" s="297"/>
      <c r="V154" s="297"/>
      <c r="W154" s="283"/>
      <c r="X154" s="283"/>
      <c r="Y154" s="290"/>
      <c r="Z154" s="396"/>
      <c r="AA154" s="396"/>
      <c r="AB154" s="576"/>
      <c r="AC154" s="18"/>
    </row>
    <row r="155" spans="1:30" ht="83" customHeight="1">
      <c r="A155" s="522"/>
      <c r="B155" s="347"/>
      <c r="C155" s="297"/>
      <c r="D155" s="297"/>
      <c r="E155" s="357"/>
      <c r="F155" s="357"/>
      <c r="G155" s="297"/>
      <c r="H155" s="297"/>
      <c r="I155" s="297"/>
      <c r="J155" s="297"/>
      <c r="K155" s="297"/>
      <c r="L155" s="347"/>
      <c r="M155" s="347"/>
      <c r="N155" s="297"/>
      <c r="O155" s="244" t="s">
        <v>381</v>
      </c>
      <c r="P155" s="274">
        <v>1</v>
      </c>
      <c r="Q155" s="274">
        <v>1</v>
      </c>
      <c r="R155" s="9">
        <v>0</v>
      </c>
      <c r="S155" s="276">
        <f t="shared" si="4"/>
        <v>0</v>
      </c>
      <c r="T155" s="286"/>
      <c r="U155" s="297"/>
      <c r="V155" s="297"/>
      <c r="W155" s="283"/>
      <c r="X155" s="283"/>
      <c r="Y155" s="290"/>
      <c r="Z155" s="396"/>
      <c r="AA155" s="396"/>
      <c r="AB155" s="574" t="s">
        <v>568</v>
      </c>
      <c r="AC155" s="18" t="s">
        <v>441</v>
      </c>
    </row>
    <row r="156" spans="1:30" ht="408" customHeight="1">
      <c r="A156" s="520"/>
      <c r="B156" s="344"/>
      <c r="C156" s="289"/>
      <c r="D156" s="289"/>
      <c r="E156" s="346"/>
      <c r="F156" s="346"/>
      <c r="G156" s="289"/>
      <c r="H156" s="289"/>
      <c r="I156" s="289"/>
      <c r="J156" s="289"/>
      <c r="K156" s="289"/>
      <c r="L156" s="344"/>
      <c r="M156" s="344"/>
      <c r="N156" s="289"/>
      <c r="O156" s="244" t="s">
        <v>382</v>
      </c>
      <c r="P156" s="273">
        <v>1</v>
      </c>
      <c r="Q156" s="274">
        <v>1</v>
      </c>
      <c r="R156" s="9">
        <v>0</v>
      </c>
      <c r="S156" s="276">
        <f t="shared" si="4"/>
        <v>0</v>
      </c>
      <c r="T156" s="287"/>
      <c r="U156" s="289"/>
      <c r="V156" s="289"/>
      <c r="W156" s="284"/>
      <c r="X156" s="284"/>
      <c r="Y156" s="290"/>
      <c r="Z156" s="583" t="s">
        <v>923</v>
      </c>
      <c r="AA156" s="247" t="s">
        <v>571</v>
      </c>
      <c r="AB156" s="577" t="s">
        <v>572</v>
      </c>
      <c r="AC156" s="18" t="s">
        <v>441</v>
      </c>
    </row>
    <row r="157" spans="1:30" ht="83" customHeight="1">
      <c r="A157" s="523" t="s">
        <v>114</v>
      </c>
      <c r="B157" s="343" t="s">
        <v>115</v>
      </c>
      <c r="C157" s="288">
        <v>17</v>
      </c>
      <c r="D157" s="288" t="s">
        <v>116</v>
      </c>
      <c r="E157" s="345">
        <v>0.97</v>
      </c>
      <c r="F157" s="345">
        <v>1</v>
      </c>
      <c r="G157" s="288" t="s">
        <v>117</v>
      </c>
      <c r="H157" s="288" t="s">
        <v>131</v>
      </c>
      <c r="I157" s="288" t="s">
        <v>132</v>
      </c>
      <c r="J157" s="332">
        <v>1</v>
      </c>
      <c r="K157" s="332">
        <v>1</v>
      </c>
      <c r="L157" s="343" t="s">
        <v>133</v>
      </c>
      <c r="M157" s="343" t="s">
        <v>246</v>
      </c>
      <c r="N157" s="288" t="s">
        <v>247</v>
      </c>
      <c r="O157" s="244" t="s">
        <v>383</v>
      </c>
      <c r="P157" s="274">
        <v>1</v>
      </c>
      <c r="Q157" s="274">
        <v>1</v>
      </c>
      <c r="R157" s="204">
        <f>+AD157</f>
        <v>0.49199999999999999</v>
      </c>
      <c r="S157" s="276">
        <f t="shared" si="4"/>
        <v>0.49199999999999999</v>
      </c>
      <c r="T157" s="285" t="s">
        <v>131</v>
      </c>
      <c r="U157" s="288" t="s">
        <v>858</v>
      </c>
      <c r="V157" s="288" t="s">
        <v>424</v>
      </c>
      <c r="W157" s="282">
        <v>732180000</v>
      </c>
      <c r="X157" s="282">
        <v>53324000</v>
      </c>
      <c r="Y157" s="290">
        <f>X157/W157</f>
        <v>7.2829085743942742E-2</v>
      </c>
      <c r="Z157" s="8" t="s">
        <v>733</v>
      </c>
      <c r="AA157" s="8" t="s">
        <v>733</v>
      </c>
      <c r="AB157" s="188" t="s">
        <v>734</v>
      </c>
      <c r="AC157" s="18" t="s">
        <v>442</v>
      </c>
      <c r="AD157" s="57">
        <v>0.49199999999999999</v>
      </c>
    </row>
    <row r="158" spans="1:30" ht="83" customHeight="1">
      <c r="A158" s="522"/>
      <c r="B158" s="347"/>
      <c r="C158" s="297"/>
      <c r="D158" s="297"/>
      <c r="E158" s="357"/>
      <c r="F158" s="357"/>
      <c r="G158" s="297"/>
      <c r="H158" s="297"/>
      <c r="I158" s="297"/>
      <c r="J158" s="333"/>
      <c r="K158" s="333"/>
      <c r="L158" s="347"/>
      <c r="M158" s="347"/>
      <c r="N158" s="297"/>
      <c r="O158" s="244" t="s">
        <v>384</v>
      </c>
      <c r="P158" s="274">
        <v>1</v>
      </c>
      <c r="Q158" s="274">
        <v>1</v>
      </c>
      <c r="R158" s="204">
        <f>+AD158</f>
        <v>0.30599999999999999</v>
      </c>
      <c r="S158" s="276">
        <f t="shared" si="4"/>
        <v>0.30599999999999999</v>
      </c>
      <c r="T158" s="286"/>
      <c r="U158" s="297"/>
      <c r="V158" s="297"/>
      <c r="W158" s="283"/>
      <c r="X158" s="283"/>
      <c r="Y158" s="290"/>
      <c r="Z158" s="8" t="s">
        <v>733</v>
      </c>
      <c r="AA158" s="8" t="s">
        <v>733</v>
      </c>
      <c r="AB158" s="189" t="s">
        <v>735</v>
      </c>
      <c r="AC158" s="18" t="s">
        <v>442</v>
      </c>
      <c r="AD158" s="57">
        <v>0.30599999999999999</v>
      </c>
    </row>
    <row r="159" spans="1:30" ht="83" customHeight="1">
      <c r="A159" s="522"/>
      <c r="B159" s="347"/>
      <c r="C159" s="297"/>
      <c r="D159" s="297"/>
      <c r="E159" s="357"/>
      <c r="F159" s="357"/>
      <c r="G159" s="297"/>
      <c r="H159" s="297"/>
      <c r="I159" s="297"/>
      <c r="J159" s="333"/>
      <c r="K159" s="333"/>
      <c r="L159" s="347"/>
      <c r="M159" s="347"/>
      <c r="N159" s="289"/>
      <c r="O159" s="244" t="s">
        <v>385</v>
      </c>
      <c r="P159" s="274">
        <v>1</v>
      </c>
      <c r="Q159" s="274">
        <v>1</v>
      </c>
      <c r="R159" s="204">
        <f>+AD159</f>
        <v>0.25</v>
      </c>
      <c r="S159" s="276">
        <f t="shared" si="4"/>
        <v>0.25</v>
      </c>
      <c r="T159" s="286"/>
      <c r="U159" s="297"/>
      <c r="V159" s="297"/>
      <c r="W159" s="283"/>
      <c r="X159" s="283"/>
      <c r="Y159" s="290"/>
      <c r="Z159" s="8" t="s">
        <v>733</v>
      </c>
      <c r="AA159" s="8" t="s">
        <v>733</v>
      </c>
      <c r="AB159" s="189" t="s">
        <v>736</v>
      </c>
      <c r="AC159" s="18" t="s">
        <v>442</v>
      </c>
      <c r="AD159" s="57">
        <v>0.25</v>
      </c>
    </row>
    <row r="160" spans="1:30" ht="83" customHeight="1">
      <c r="A160" s="522"/>
      <c r="B160" s="347"/>
      <c r="C160" s="297"/>
      <c r="D160" s="297"/>
      <c r="E160" s="357"/>
      <c r="F160" s="357"/>
      <c r="G160" s="297"/>
      <c r="H160" s="297"/>
      <c r="I160" s="297"/>
      <c r="J160" s="333"/>
      <c r="K160" s="333"/>
      <c r="L160" s="344"/>
      <c r="M160" s="344"/>
      <c r="N160" s="244" t="s">
        <v>248</v>
      </c>
      <c r="O160" s="244" t="s">
        <v>386</v>
      </c>
      <c r="P160" s="4">
        <v>150</v>
      </c>
      <c r="Q160" s="4">
        <v>200</v>
      </c>
      <c r="R160" s="4">
        <v>0</v>
      </c>
      <c r="S160" s="276">
        <f t="shared" si="4"/>
        <v>0</v>
      </c>
      <c r="T160" s="286"/>
      <c r="U160" s="289"/>
      <c r="V160" s="289"/>
      <c r="W160" s="284"/>
      <c r="X160" s="284"/>
      <c r="Y160" s="290"/>
      <c r="Z160" s="8" t="s">
        <v>924</v>
      </c>
      <c r="AA160" s="8" t="s">
        <v>730</v>
      </c>
      <c r="AB160" s="1"/>
      <c r="AC160" s="18" t="s">
        <v>422</v>
      </c>
    </row>
    <row r="161" spans="1:30" ht="83" customHeight="1">
      <c r="A161" s="520"/>
      <c r="B161" s="344"/>
      <c r="C161" s="289"/>
      <c r="D161" s="289"/>
      <c r="E161" s="346"/>
      <c r="F161" s="346"/>
      <c r="G161" s="289"/>
      <c r="H161" s="289"/>
      <c r="I161" s="289"/>
      <c r="J161" s="334"/>
      <c r="K161" s="334"/>
      <c r="L161" s="5" t="s">
        <v>134</v>
      </c>
      <c r="M161" s="5" t="s">
        <v>249</v>
      </c>
      <c r="N161" s="244" t="s">
        <v>250</v>
      </c>
      <c r="O161" s="244" t="s">
        <v>387</v>
      </c>
      <c r="P161" s="274">
        <v>1</v>
      </c>
      <c r="Q161" s="274">
        <v>1</v>
      </c>
      <c r="R161" s="191">
        <v>0.25</v>
      </c>
      <c r="S161" s="276">
        <f t="shared" si="4"/>
        <v>0.25</v>
      </c>
      <c r="T161" s="287"/>
      <c r="U161" s="244" t="s">
        <v>859</v>
      </c>
      <c r="V161" s="244" t="s">
        <v>424</v>
      </c>
      <c r="W161" s="245">
        <v>40000000</v>
      </c>
      <c r="X161" s="245">
        <v>0</v>
      </c>
      <c r="Y161" s="246">
        <f>X161/W161</f>
        <v>0</v>
      </c>
      <c r="Z161" s="1" t="s">
        <v>502</v>
      </c>
      <c r="AA161" s="3" t="s">
        <v>501</v>
      </c>
      <c r="AB161" s="3" t="s">
        <v>503</v>
      </c>
      <c r="AC161" s="18" t="s">
        <v>443</v>
      </c>
    </row>
    <row r="162" spans="1:30" ht="83" customHeight="1">
      <c r="A162" s="523" t="s">
        <v>122</v>
      </c>
      <c r="B162" s="343" t="s">
        <v>115</v>
      </c>
      <c r="C162" s="288">
        <v>17</v>
      </c>
      <c r="D162" s="288" t="s">
        <v>116</v>
      </c>
      <c r="E162" s="345">
        <v>0.97</v>
      </c>
      <c r="F162" s="345">
        <v>1</v>
      </c>
      <c r="G162" s="288" t="s">
        <v>117</v>
      </c>
      <c r="H162" s="288" t="s">
        <v>135</v>
      </c>
      <c r="I162" s="288" t="s">
        <v>136</v>
      </c>
      <c r="J162" s="332">
        <v>0.7</v>
      </c>
      <c r="K162" s="332">
        <v>1</v>
      </c>
      <c r="L162" s="343" t="s">
        <v>137</v>
      </c>
      <c r="M162" s="343" t="s">
        <v>251</v>
      </c>
      <c r="N162" s="277" t="s">
        <v>252</v>
      </c>
      <c r="O162" s="288" t="s">
        <v>388</v>
      </c>
      <c r="P162" s="399">
        <v>0.38</v>
      </c>
      <c r="Q162" s="399">
        <v>0.62</v>
      </c>
      <c r="R162" s="387">
        <v>0.42</v>
      </c>
      <c r="S162" s="295">
        <f t="shared" si="4"/>
        <v>0.67741935483870963</v>
      </c>
      <c r="T162" s="285" t="s">
        <v>135</v>
      </c>
      <c r="U162" s="288" t="s">
        <v>860</v>
      </c>
      <c r="V162" s="277" t="s">
        <v>424</v>
      </c>
      <c r="W162" s="406">
        <v>762000000</v>
      </c>
      <c r="X162" s="406">
        <v>290461733.69</v>
      </c>
      <c r="Y162" s="302">
        <f>X162/W162</f>
        <v>0.38118337754593173</v>
      </c>
      <c r="Z162" s="285" t="s">
        <v>597</v>
      </c>
      <c r="AA162" s="285" t="s">
        <v>598</v>
      </c>
      <c r="AB162" s="285" t="s">
        <v>952</v>
      </c>
      <c r="AC162" s="503" t="s">
        <v>444</v>
      </c>
    </row>
    <row r="163" spans="1:30" ht="83" customHeight="1">
      <c r="A163" s="522"/>
      <c r="B163" s="347"/>
      <c r="C163" s="297"/>
      <c r="D163" s="297"/>
      <c r="E163" s="357"/>
      <c r="F163" s="357"/>
      <c r="G163" s="297"/>
      <c r="H163" s="297"/>
      <c r="I163" s="297"/>
      <c r="J163" s="333"/>
      <c r="K163" s="333"/>
      <c r="L163" s="347"/>
      <c r="M163" s="347"/>
      <c r="N163" s="277"/>
      <c r="O163" s="289"/>
      <c r="P163" s="401"/>
      <c r="Q163" s="401"/>
      <c r="R163" s="388"/>
      <c r="S163" s="296"/>
      <c r="T163" s="286"/>
      <c r="U163" s="297"/>
      <c r="V163" s="277"/>
      <c r="W163" s="406"/>
      <c r="X163" s="406"/>
      <c r="Y163" s="303"/>
      <c r="Z163" s="286"/>
      <c r="AA163" s="286"/>
      <c r="AB163" s="286"/>
      <c r="AC163" s="532"/>
    </row>
    <row r="164" spans="1:30" ht="83" customHeight="1">
      <c r="A164" s="520"/>
      <c r="B164" s="344"/>
      <c r="C164" s="289"/>
      <c r="D164" s="289"/>
      <c r="E164" s="346"/>
      <c r="F164" s="346"/>
      <c r="G164" s="289"/>
      <c r="H164" s="289"/>
      <c r="I164" s="289"/>
      <c r="J164" s="334"/>
      <c r="K164" s="334"/>
      <c r="L164" s="344"/>
      <c r="M164" s="344"/>
      <c r="N164" s="277"/>
      <c r="O164" s="288" t="s">
        <v>389</v>
      </c>
      <c r="P164" s="399">
        <v>0.82</v>
      </c>
      <c r="Q164" s="291">
        <v>0.9</v>
      </c>
      <c r="R164" s="402">
        <v>0.3</v>
      </c>
      <c r="S164" s="295">
        <f t="shared" si="4"/>
        <v>0.33333333333333331</v>
      </c>
      <c r="T164" s="287"/>
      <c r="U164" s="289"/>
      <c r="V164" s="277"/>
      <c r="W164" s="406"/>
      <c r="X164" s="406"/>
      <c r="Y164" s="303"/>
      <c r="Z164" s="253" t="s">
        <v>599</v>
      </c>
      <c r="AA164" s="253" t="s">
        <v>600</v>
      </c>
      <c r="AB164" s="578" t="s">
        <v>953</v>
      </c>
      <c r="AC164" s="18" t="s">
        <v>445</v>
      </c>
    </row>
    <row r="165" spans="1:30" ht="83" customHeight="1">
      <c r="A165" s="518"/>
      <c r="B165" s="256"/>
      <c r="C165" s="233"/>
      <c r="D165" s="233"/>
      <c r="E165" s="258"/>
      <c r="F165" s="258"/>
      <c r="G165" s="233"/>
      <c r="H165" s="233"/>
      <c r="I165" s="233"/>
      <c r="J165" s="238"/>
      <c r="K165" s="238"/>
      <c r="L165" s="256"/>
      <c r="M165" s="256"/>
      <c r="N165" s="277"/>
      <c r="O165" s="297"/>
      <c r="P165" s="400"/>
      <c r="Q165" s="364"/>
      <c r="R165" s="403"/>
      <c r="S165" s="405"/>
      <c r="T165" s="252"/>
      <c r="U165" s="233"/>
      <c r="V165" s="277"/>
      <c r="W165" s="406"/>
      <c r="X165" s="406"/>
      <c r="Y165" s="303"/>
      <c r="Z165" s="253" t="s">
        <v>908</v>
      </c>
      <c r="AA165" s="253" t="s">
        <v>601</v>
      </c>
      <c r="AB165" s="578" t="s">
        <v>954</v>
      </c>
      <c r="AC165" s="15"/>
    </row>
    <row r="166" spans="1:30" ht="83" customHeight="1">
      <c r="A166" s="518"/>
      <c r="B166" s="256"/>
      <c r="C166" s="233"/>
      <c r="D166" s="233"/>
      <c r="E166" s="258"/>
      <c r="F166" s="258"/>
      <c r="G166" s="233"/>
      <c r="H166" s="233"/>
      <c r="I166" s="233"/>
      <c r="J166" s="238"/>
      <c r="K166" s="238"/>
      <c r="L166" s="256"/>
      <c r="M166" s="256"/>
      <c r="N166" s="277"/>
      <c r="O166" s="297"/>
      <c r="P166" s="400"/>
      <c r="Q166" s="364"/>
      <c r="R166" s="403"/>
      <c r="S166" s="405"/>
      <c r="T166" s="252"/>
      <c r="U166" s="233"/>
      <c r="V166" s="277"/>
      <c r="W166" s="406"/>
      <c r="X166" s="406"/>
      <c r="Y166" s="303"/>
      <c r="Z166" s="253" t="s">
        <v>602</v>
      </c>
      <c r="AA166" s="253" t="s">
        <v>603</v>
      </c>
      <c r="AB166" s="51" t="s">
        <v>955</v>
      </c>
      <c r="AC166" s="15"/>
    </row>
    <row r="167" spans="1:30" ht="83" customHeight="1">
      <c r="A167" s="518"/>
      <c r="B167" s="256"/>
      <c r="C167" s="233"/>
      <c r="D167" s="233"/>
      <c r="E167" s="258"/>
      <c r="F167" s="258"/>
      <c r="G167" s="233"/>
      <c r="H167" s="233"/>
      <c r="I167" s="233"/>
      <c r="J167" s="238"/>
      <c r="K167" s="238"/>
      <c r="L167" s="256"/>
      <c r="M167" s="256"/>
      <c r="N167" s="277"/>
      <c r="O167" s="289"/>
      <c r="P167" s="401"/>
      <c r="Q167" s="292"/>
      <c r="R167" s="404"/>
      <c r="S167" s="296"/>
      <c r="T167" s="252"/>
      <c r="U167" s="233"/>
      <c r="V167" s="277"/>
      <c r="W167" s="406"/>
      <c r="X167" s="406"/>
      <c r="Y167" s="304"/>
      <c r="Z167" s="8" t="s">
        <v>925</v>
      </c>
      <c r="AA167" s="8" t="s">
        <v>604</v>
      </c>
      <c r="AB167" s="69" t="s">
        <v>605</v>
      </c>
      <c r="AC167" s="15"/>
    </row>
    <row r="168" spans="1:30" ht="266" customHeight="1">
      <c r="A168" s="522" t="s">
        <v>138</v>
      </c>
      <c r="B168" s="347" t="s">
        <v>115</v>
      </c>
      <c r="C168" s="297">
        <v>17</v>
      </c>
      <c r="D168" s="297" t="s">
        <v>116</v>
      </c>
      <c r="E168" s="357">
        <v>0.97</v>
      </c>
      <c r="F168" s="357">
        <v>1</v>
      </c>
      <c r="G168" s="297" t="s">
        <v>117</v>
      </c>
      <c r="H168" s="297" t="s">
        <v>139</v>
      </c>
      <c r="I168" s="297" t="s">
        <v>140</v>
      </c>
      <c r="J168" s="333">
        <v>0.87</v>
      </c>
      <c r="K168" s="333">
        <v>1</v>
      </c>
      <c r="L168" s="347" t="s">
        <v>141</v>
      </c>
      <c r="M168" s="347" t="s">
        <v>253</v>
      </c>
      <c r="N168" s="297" t="s">
        <v>254</v>
      </c>
      <c r="O168" s="234" t="s">
        <v>390</v>
      </c>
      <c r="P168" s="236">
        <v>0.1</v>
      </c>
      <c r="Q168" s="236">
        <v>0.9</v>
      </c>
      <c r="R168" s="243">
        <v>0.5</v>
      </c>
      <c r="S168" s="276">
        <f t="shared" si="4"/>
        <v>0.55555555555555558</v>
      </c>
      <c r="T168" s="285" t="s">
        <v>139</v>
      </c>
      <c r="U168" s="297" t="s">
        <v>861</v>
      </c>
      <c r="V168" s="297" t="s">
        <v>424</v>
      </c>
      <c r="W168" s="283">
        <v>1912087250.6800001</v>
      </c>
      <c r="X168" s="283">
        <v>90999839</v>
      </c>
      <c r="Y168" s="290">
        <f>X168/W168</f>
        <v>4.7591886284288287E-2</v>
      </c>
      <c r="Z168" s="78" t="s">
        <v>623</v>
      </c>
      <c r="AA168" s="69" t="s">
        <v>624</v>
      </c>
      <c r="AB168" s="514" t="s">
        <v>625</v>
      </c>
      <c r="AC168" s="15" t="s">
        <v>429</v>
      </c>
    </row>
    <row r="169" spans="1:30" ht="87.5" customHeight="1">
      <c r="A169" s="522"/>
      <c r="B169" s="347"/>
      <c r="C169" s="297"/>
      <c r="D169" s="297"/>
      <c r="E169" s="357"/>
      <c r="F169" s="357"/>
      <c r="G169" s="297"/>
      <c r="H169" s="297"/>
      <c r="I169" s="297"/>
      <c r="J169" s="333"/>
      <c r="K169" s="333"/>
      <c r="L169" s="347"/>
      <c r="M169" s="347"/>
      <c r="N169" s="297"/>
      <c r="O169" s="244" t="s">
        <v>391</v>
      </c>
      <c r="P169" s="274">
        <v>1</v>
      </c>
      <c r="Q169" s="274">
        <v>1</v>
      </c>
      <c r="R169" s="9">
        <v>0</v>
      </c>
      <c r="S169" s="276">
        <f t="shared" si="4"/>
        <v>0</v>
      </c>
      <c r="T169" s="286"/>
      <c r="U169" s="297"/>
      <c r="V169" s="297"/>
      <c r="W169" s="283"/>
      <c r="X169" s="283"/>
      <c r="Y169" s="290"/>
      <c r="Z169" s="8" t="s">
        <v>863</v>
      </c>
      <c r="AA169" s="253" t="s">
        <v>862</v>
      </c>
      <c r="AB169" s="189" t="s">
        <v>710</v>
      </c>
      <c r="AC169" s="18" t="s">
        <v>429</v>
      </c>
    </row>
    <row r="170" spans="1:30" ht="83" customHeight="1">
      <c r="A170" s="522"/>
      <c r="B170" s="347"/>
      <c r="C170" s="297"/>
      <c r="D170" s="297"/>
      <c r="E170" s="357"/>
      <c r="F170" s="357"/>
      <c r="G170" s="297"/>
      <c r="H170" s="297"/>
      <c r="I170" s="297"/>
      <c r="J170" s="333"/>
      <c r="K170" s="333"/>
      <c r="L170" s="347"/>
      <c r="M170" s="347"/>
      <c r="N170" s="297"/>
      <c r="O170" s="244" t="s">
        <v>392</v>
      </c>
      <c r="P170" s="274">
        <v>1</v>
      </c>
      <c r="Q170" s="274">
        <v>1</v>
      </c>
      <c r="R170" s="9">
        <v>0</v>
      </c>
      <c r="S170" s="276">
        <f t="shared" si="4"/>
        <v>0</v>
      </c>
      <c r="T170" s="286"/>
      <c r="U170" s="297"/>
      <c r="V170" s="297"/>
      <c r="W170" s="283"/>
      <c r="X170" s="283"/>
      <c r="Y170" s="290"/>
      <c r="Z170" s="8" t="s">
        <v>863</v>
      </c>
      <c r="AA170" s="253" t="s">
        <v>862</v>
      </c>
      <c r="AB170" s="189" t="s">
        <v>710</v>
      </c>
      <c r="AC170" s="18" t="s">
        <v>429</v>
      </c>
    </row>
    <row r="171" spans="1:30" ht="83" customHeight="1">
      <c r="A171" s="522"/>
      <c r="B171" s="347"/>
      <c r="C171" s="297"/>
      <c r="D171" s="297"/>
      <c r="E171" s="357"/>
      <c r="F171" s="357"/>
      <c r="G171" s="297"/>
      <c r="H171" s="297"/>
      <c r="I171" s="297"/>
      <c r="J171" s="333"/>
      <c r="K171" s="333"/>
      <c r="L171" s="347"/>
      <c r="M171" s="347"/>
      <c r="N171" s="297"/>
      <c r="O171" s="244" t="s">
        <v>393</v>
      </c>
      <c r="P171" s="274">
        <v>1</v>
      </c>
      <c r="Q171" s="274">
        <v>1</v>
      </c>
      <c r="R171" s="9">
        <v>0</v>
      </c>
      <c r="S171" s="276">
        <f t="shared" si="4"/>
        <v>0</v>
      </c>
      <c r="T171" s="286"/>
      <c r="U171" s="297"/>
      <c r="V171" s="297"/>
      <c r="W171" s="283"/>
      <c r="X171" s="283"/>
      <c r="Y171" s="290"/>
      <c r="Z171" s="8" t="s">
        <v>863</v>
      </c>
      <c r="AA171" s="253" t="s">
        <v>862</v>
      </c>
      <c r="AB171" s="189" t="s">
        <v>710</v>
      </c>
      <c r="AC171" s="18" t="s">
        <v>429</v>
      </c>
      <c r="AD171" s="57">
        <v>350</v>
      </c>
    </row>
    <row r="172" spans="1:30" ht="83" customHeight="1">
      <c r="A172" s="522"/>
      <c r="B172" s="347"/>
      <c r="C172" s="297"/>
      <c r="D172" s="297"/>
      <c r="E172" s="357"/>
      <c r="F172" s="357"/>
      <c r="G172" s="297"/>
      <c r="H172" s="297"/>
      <c r="I172" s="297"/>
      <c r="J172" s="333"/>
      <c r="K172" s="333"/>
      <c r="L172" s="347"/>
      <c r="M172" s="347"/>
      <c r="N172" s="297"/>
      <c r="O172" s="244" t="s">
        <v>394</v>
      </c>
      <c r="P172" s="274">
        <v>0.8</v>
      </c>
      <c r="Q172" s="274">
        <v>1</v>
      </c>
      <c r="R172" s="9">
        <v>1</v>
      </c>
      <c r="S172" s="276">
        <f t="shared" si="4"/>
        <v>1</v>
      </c>
      <c r="T172" s="286"/>
      <c r="U172" s="297"/>
      <c r="V172" s="297"/>
      <c r="W172" s="283"/>
      <c r="X172" s="283"/>
      <c r="Y172" s="290"/>
      <c r="Z172" s="78" t="s">
        <v>626</v>
      </c>
      <c r="AA172" s="253" t="s">
        <v>862</v>
      </c>
      <c r="AB172" s="514" t="s">
        <v>627</v>
      </c>
      <c r="AC172" s="18" t="s">
        <v>429</v>
      </c>
    </row>
    <row r="173" spans="1:30" ht="174" customHeight="1">
      <c r="A173" s="520"/>
      <c r="B173" s="344"/>
      <c r="C173" s="289"/>
      <c r="D173" s="289"/>
      <c r="E173" s="346"/>
      <c r="F173" s="346"/>
      <c r="G173" s="289"/>
      <c r="H173" s="289"/>
      <c r="I173" s="289"/>
      <c r="J173" s="334"/>
      <c r="K173" s="334"/>
      <c r="L173" s="344"/>
      <c r="M173" s="344"/>
      <c r="N173" s="289"/>
      <c r="O173" s="244" t="s">
        <v>497</v>
      </c>
      <c r="P173" s="27">
        <v>0</v>
      </c>
      <c r="Q173" s="27">
        <v>1</v>
      </c>
      <c r="R173" s="275" t="s">
        <v>397</v>
      </c>
      <c r="S173" s="276">
        <f t="shared" si="4"/>
        <v>0</v>
      </c>
      <c r="T173" s="287"/>
      <c r="U173" s="289"/>
      <c r="V173" s="289"/>
      <c r="W173" s="284"/>
      <c r="X173" s="284"/>
      <c r="Y173" s="290"/>
      <c r="Z173" s="515" t="s">
        <v>864</v>
      </c>
      <c r="AA173" s="515" t="s">
        <v>637</v>
      </c>
      <c r="AB173" s="189" t="s">
        <v>710</v>
      </c>
      <c r="AC173" s="18" t="s">
        <v>429</v>
      </c>
    </row>
    <row r="174" spans="1:30" ht="194.5" customHeight="1">
      <c r="A174" s="523" t="s">
        <v>114</v>
      </c>
      <c r="B174" s="343" t="s">
        <v>115</v>
      </c>
      <c r="C174" s="288">
        <v>17</v>
      </c>
      <c r="D174" s="288" t="s">
        <v>116</v>
      </c>
      <c r="E174" s="345">
        <v>0.97</v>
      </c>
      <c r="F174" s="345">
        <v>1</v>
      </c>
      <c r="G174" s="288" t="s">
        <v>117</v>
      </c>
      <c r="H174" s="288" t="s">
        <v>142</v>
      </c>
      <c r="I174" s="288" t="s">
        <v>143</v>
      </c>
      <c r="J174" s="288">
        <v>4</v>
      </c>
      <c r="K174" s="288">
        <v>4</v>
      </c>
      <c r="L174" s="343" t="s">
        <v>36</v>
      </c>
      <c r="M174" s="343" t="s">
        <v>142</v>
      </c>
      <c r="N174" s="288" t="s">
        <v>255</v>
      </c>
      <c r="O174" s="244" t="s">
        <v>498</v>
      </c>
      <c r="P174" s="273">
        <v>0.8</v>
      </c>
      <c r="Q174" s="7">
        <v>1</v>
      </c>
      <c r="R174" s="198">
        <v>0.25</v>
      </c>
      <c r="S174" s="276">
        <f t="shared" si="4"/>
        <v>0.25</v>
      </c>
      <c r="T174" s="285" t="s">
        <v>142</v>
      </c>
      <c r="U174" s="244" t="s">
        <v>399</v>
      </c>
      <c r="V174" s="244" t="s">
        <v>500</v>
      </c>
      <c r="W174" s="245" t="s">
        <v>400</v>
      </c>
      <c r="X174" s="245" t="s">
        <v>400</v>
      </c>
      <c r="Y174" s="588" t="s">
        <v>400</v>
      </c>
      <c r="Z174" s="584" t="s">
        <v>868</v>
      </c>
      <c r="AA174" s="579" t="s">
        <v>865</v>
      </c>
      <c r="AB174" s="3" t="s">
        <v>871</v>
      </c>
      <c r="AC174" s="18" t="s">
        <v>446</v>
      </c>
    </row>
    <row r="175" spans="1:30" ht="175.5" customHeight="1">
      <c r="A175" s="520"/>
      <c r="B175" s="344"/>
      <c r="C175" s="289"/>
      <c r="D175" s="289"/>
      <c r="E175" s="346"/>
      <c r="F175" s="346"/>
      <c r="G175" s="289"/>
      <c r="H175" s="289"/>
      <c r="I175" s="289"/>
      <c r="J175" s="289"/>
      <c r="K175" s="289"/>
      <c r="L175" s="344"/>
      <c r="M175" s="344"/>
      <c r="N175" s="289"/>
      <c r="O175" s="244" t="s">
        <v>499</v>
      </c>
      <c r="P175" s="7">
        <v>1</v>
      </c>
      <c r="Q175" s="7">
        <v>1</v>
      </c>
      <c r="R175" s="191">
        <v>0.25</v>
      </c>
      <c r="S175" s="276">
        <f t="shared" si="4"/>
        <v>0.25</v>
      </c>
      <c r="T175" s="287"/>
      <c r="U175" s="244" t="s">
        <v>399</v>
      </c>
      <c r="V175" s="244" t="s">
        <v>500</v>
      </c>
      <c r="W175" s="245" t="s">
        <v>400</v>
      </c>
      <c r="X175" s="245" t="s">
        <v>400</v>
      </c>
      <c r="Y175" s="588" t="s">
        <v>400</v>
      </c>
      <c r="Z175" s="584" t="s">
        <v>868</v>
      </c>
      <c r="AA175" s="212" t="s">
        <v>866</v>
      </c>
      <c r="AB175" s="213" t="s">
        <v>870</v>
      </c>
      <c r="AC175" s="18" t="s">
        <v>446</v>
      </c>
    </row>
    <row r="176" spans="1:30" ht="108.5" customHeight="1" thickBot="1">
      <c r="A176" s="517" t="s">
        <v>122</v>
      </c>
      <c r="B176" s="5" t="s">
        <v>115</v>
      </c>
      <c r="C176" s="244">
        <v>17</v>
      </c>
      <c r="D176" s="244" t="s">
        <v>116</v>
      </c>
      <c r="E176" s="6">
        <v>0.97</v>
      </c>
      <c r="F176" s="6">
        <v>1</v>
      </c>
      <c r="G176" s="244" t="s">
        <v>117</v>
      </c>
      <c r="H176" s="244" t="s">
        <v>144</v>
      </c>
      <c r="I176" s="244" t="s">
        <v>145</v>
      </c>
      <c r="J176" s="244">
        <v>1</v>
      </c>
      <c r="K176" s="244">
        <v>1</v>
      </c>
      <c r="L176" s="5" t="s">
        <v>36</v>
      </c>
      <c r="M176" s="5" t="s">
        <v>256</v>
      </c>
      <c r="N176" s="244" t="s">
        <v>257</v>
      </c>
      <c r="O176" s="244" t="s">
        <v>395</v>
      </c>
      <c r="P176" s="7">
        <v>0.6</v>
      </c>
      <c r="Q176" s="237">
        <v>0.4</v>
      </c>
      <c r="R176" s="240">
        <v>0</v>
      </c>
      <c r="S176" s="241">
        <f t="shared" si="4"/>
        <v>0</v>
      </c>
      <c r="T176" s="251" t="s">
        <v>144</v>
      </c>
      <c r="U176" s="232" t="s">
        <v>399</v>
      </c>
      <c r="V176" s="232" t="s">
        <v>500</v>
      </c>
      <c r="W176" s="248" t="s">
        <v>400</v>
      </c>
      <c r="X176" s="248" t="s">
        <v>400</v>
      </c>
      <c r="Y176" s="261" t="s">
        <v>400</v>
      </c>
      <c r="Z176" s="591" t="s">
        <v>869</v>
      </c>
      <c r="AA176" s="591" t="s">
        <v>867</v>
      </c>
      <c r="AB176" s="189" t="s">
        <v>710</v>
      </c>
      <c r="AC176" s="18" t="s">
        <v>447</v>
      </c>
    </row>
    <row r="177" spans="1:29" ht="37" customHeight="1" thickBot="1">
      <c r="A177" s="52" t="s">
        <v>448</v>
      </c>
      <c r="B177" s="53"/>
      <c r="C177" s="53"/>
      <c r="D177" s="53"/>
      <c r="E177" s="53"/>
      <c r="F177" s="53"/>
      <c r="G177" s="53"/>
      <c r="H177" s="53"/>
      <c r="I177" s="53"/>
      <c r="J177" s="53"/>
      <c r="K177" s="53"/>
      <c r="L177" s="53"/>
      <c r="M177" s="53"/>
      <c r="N177" s="53"/>
      <c r="O177" s="53"/>
      <c r="P177" s="53"/>
      <c r="Q177" s="52"/>
      <c r="R177" s="53"/>
      <c r="S177" s="205"/>
      <c r="T177" s="53"/>
      <c r="U177" s="53"/>
      <c r="V177" s="54"/>
      <c r="W177" s="55">
        <f>SUM(W12:W176)</f>
        <v>32545776327.986828</v>
      </c>
      <c r="X177" s="56">
        <v>24460571644.27</v>
      </c>
      <c r="Y177" s="592">
        <f>X177/W177</f>
        <v>0.75157437935305349</v>
      </c>
      <c r="Z177" s="593"/>
      <c r="AA177" s="594"/>
      <c r="AB177" s="594"/>
      <c r="AC177" s="595"/>
    </row>
    <row r="178" spans="1:29" ht="18" hidden="1" customHeight="1">
      <c r="A178" s="58"/>
      <c r="B178" s="59"/>
      <c r="C178" s="59"/>
      <c r="D178" s="59"/>
      <c r="E178" s="59"/>
      <c r="F178" s="59"/>
      <c r="G178" s="59"/>
      <c r="H178" s="59"/>
      <c r="I178" s="59"/>
      <c r="J178" s="59"/>
      <c r="K178" s="59"/>
      <c r="L178" s="59"/>
      <c r="M178" s="59"/>
      <c r="N178" s="59"/>
      <c r="O178" s="59"/>
      <c r="P178" s="59"/>
      <c r="Q178" s="59"/>
      <c r="R178" s="59"/>
      <c r="S178" s="206">
        <v>0</v>
      </c>
      <c r="T178" s="59"/>
      <c r="U178" s="59"/>
      <c r="V178" s="59"/>
      <c r="W178" s="60"/>
      <c r="X178" s="60"/>
      <c r="Y178" s="590">
        <v>0</v>
      </c>
      <c r="Z178" s="60"/>
      <c r="AA178" s="60"/>
      <c r="AB178" s="60"/>
      <c r="AC178" s="61"/>
    </row>
    <row r="179" spans="1:29" hidden="1">
      <c r="A179" s="58"/>
      <c r="B179" s="59"/>
      <c r="C179" s="59"/>
      <c r="D179" s="59"/>
      <c r="E179" s="59"/>
      <c r="F179" s="59"/>
      <c r="G179" s="59"/>
      <c r="H179" s="59"/>
      <c r="I179" s="59"/>
      <c r="J179" s="59"/>
      <c r="K179" s="59"/>
      <c r="L179" s="59"/>
      <c r="M179" s="59"/>
      <c r="N179" s="59"/>
      <c r="O179" s="59"/>
      <c r="P179" s="59"/>
      <c r="Q179" s="59"/>
      <c r="R179" s="59"/>
      <c r="S179" s="206">
        <v>1</v>
      </c>
      <c r="T179" s="59"/>
      <c r="U179" s="59"/>
      <c r="V179" s="59"/>
      <c r="W179" s="60"/>
      <c r="X179" s="60"/>
      <c r="Y179" s="590">
        <v>1</v>
      </c>
      <c r="Z179" s="60"/>
      <c r="AA179" s="60"/>
      <c r="AB179" s="60"/>
      <c r="AC179" s="61"/>
    </row>
    <row r="180" spans="1:29">
      <c r="A180" s="62"/>
      <c r="B180" s="268"/>
      <c r="C180" s="63"/>
      <c r="D180" s="268"/>
      <c r="E180" s="268"/>
      <c r="F180" s="268"/>
      <c r="G180" s="63"/>
      <c r="H180" s="268"/>
      <c r="I180" s="63"/>
      <c r="J180" s="63"/>
      <c r="K180" s="268"/>
      <c r="L180" s="63"/>
      <c r="M180" s="268"/>
      <c r="N180" s="268"/>
      <c r="O180" s="268"/>
      <c r="P180" s="268"/>
      <c r="Q180" s="268"/>
      <c r="R180" s="268"/>
      <c r="S180" s="64"/>
      <c r="T180" s="268"/>
      <c r="U180" s="268"/>
      <c r="V180" s="268"/>
      <c r="W180" s="65"/>
      <c r="X180" s="65"/>
      <c r="Y180" s="65"/>
      <c r="Z180" s="65"/>
      <c r="AA180" s="65"/>
      <c r="AB180" s="65"/>
      <c r="AC180" s="269"/>
    </row>
    <row r="181" spans="1:29" ht="15" customHeight="1">
      <c r="A181" s="62"/>
      <c r="B181" s="268"/>
      <c r="C181" s="63"/>
      <c r="D181" s="268"/>
      <c r="E181" s="268"/>
      <c r="F181" s="268"/>
      <c r="G181" s="268"/>
      <c r="H181" s="268"/>
      <c r="I181" s="268"/>
      <c r="J181" s="516"/>
      <c r="K181" s="516"/>
      <c r="L181" s="516"/>
      <c r="M181" s="516"/>
      <c r="N181" s="63"/>
      <c r="O181" s="365" t="s">
        <v>449</v>
      </c>
      <c r="P181" s="365"/>
      <c r="Q181" s="365"/>
      <c r="R181" s="365"/>
      <c r="S181" s="365"/>
      <c r="T181" s="365"/>
      <c r="U181" s="268"/>
      <c r="V181" s="268"/>
      <c r="W181" s="268"/>
      <c r="X181" s="268"/>
      <c r="Y181" s="268"/>
      <c r="Z181" s="268"/>
      <c r="AA181" s="268"/>
      <c r="AB181" s="268"/>
      <c r="AC181" s="269"/>
    </row>
    <row r="182" spans="1:29">
      <c r="A182" s="62"/>
      <c r="B182" s="268"/>
      <c r="C182" s="63"/>
      <c r="D182" s="268"/>
      <c r="E182" s="268"/>
      <c r="F182" s="268"/>
      <c r="G182" s="268"/>
      <c r="H182" s="268"/>
      <c r="I182" s="268"/>
      <c r="J182" s="63"/>
      <c r="K182" s="268"/>
      <c r="L182" s="63"/>
      <c r="M182" s="268"/>
      <c r="N182" s="268"/>
      <c r="O182" s="63"/>
      <c r="P182" s="63"/>
      <c r="Q182" s="268"/>
      <c r="R182" s="268"/>
      <c r="S182" s="268"/>
      <c r="T182" s="268"/>
      <c r="U182" s="268"/>
      <c r="V182" s="268"/>
      <c r="W182" s="65"/>
      <c r="X182" s="65"/>
      <c r="Y182" s="65"/>
      <c r="Z182" s="65"/>
      <c r="AA182" s="65"/>
      <c r="AB182" s="65"/>
      <c r="AC182" s="269"/>
    </row>
    <row r="183" spans="1:29">
      <c r="A183" s="62"/>
      <c r="B183" s="268"/>
      <c r="C183" s="63"/>
      <c r="D183" s="268"/>
      <c r="E183" s="268"/>
      <c r="F183" s="268"/>
      <c r="G183" s="268"/>
      <c r="H183" s="268"/>
      <c r="I183" s="268"/>
      <c r="J183" s="63"/>
      <c r="K183" s="268"/>
      <c r="L183" s="63"/>
      <c r="M183" s="268"/>
      <c r="N183" s="268"/>
      <c r="O183" s="63"/>
      <c r="P183" s="63"/>
      <c r="Q183" s="63"/>
      <c r="R183" s="63"/>
      <c r="S183" s="63"/>
      <c r="T183" s="63"/>
      <c r="U183" s="63"/>
      <c r="V183" s="63"/>
      <c r="W183" s="65"/>
      <c r="X183" s="65"/>
      <c r="Y183" s="65"/>
      <c r="Z183" s="65"/>
      <c r="AA183" s="65"/>
      <c r="AB183" s="65"/>
      <c r="AC183" s="269"/>
    </row>
    <row r="184" spans="1:29">
      <c r="A184" s="62"/>
      <c r="B184" s="268"/>
      <c r="C184" s="63"/>
      <c r="D184" s="268"/>
      <c r="E184" s="268"/>
      <c r="F184" s="268"/>
      <c r="G184" s="268"/>
      <c r="H184" s="268"/>
      <c r="I184" s="268"/>
      <c r="J184" s="63"/>
      <c r="K184" s="268"/>
      <c r="L184" s="63"/>
      <c r="M184" s="268"/>
      <c r="N184" s="268"/>
      <c r="O184" s="63"/>
      <c r="P184" s="63"/>
      <c r="Q184" s="63"/>
      <c r="R184" s="63"/>
      <c r="S184" s="63"/>
      <c r="T184" s="63"/>
      <c r="U184" s="63"/>
      <c r="V184" s="63"/>
      <c r="W184" s="65"/>
      <c r="X184" s="65"/>
      <c r="Y184" s="65"/>
      <c r="Z184" s="65"/>
      <c r="AA184" s="65"/>
      <c r="AB184" s="65"/>
      <c r="AC184" s="269"/>
    </row>
    <row r="185" spans="1:29" ht="14.5" thickBot="1">
      <c r="A185" s="62"/>
      <c r="B185" s="268"/>
      <c r="C185" s="63"/>
      <c r="D185" s="268"/>
      <c r="E185" s="268"/>
      <c r="F185" s="268"/>
      <c r="G185" s="268"/>
      <c r="H185" s="268"/>
      <c r="I185" s="268"/>
      <c r="J185" s="66"/>
      <c r="K185" s="66"/>
      <c r="L185" s="66"/>
      <c r="M185" s="271"/>
      <c r="N185" s="268"/>
      <c r="O185" s="66"/>
      <c r="P185" s="66"/>
      <c r="Q185" s="63"/>
      <c r="R185" s="63"/>
      <c r="S185" s="63"/>
      <c r="T185" s="63"/>
      <c r="U185" s="63"/>
      <c r="V185" s="63"/>
      <c r="W185" s="65"/>
      <c r="X185" s="65"/>
      <c r="Y185" s="65"/>
      <c r="Z185" s="65"/>
      <c r="AA185" s="65"/>
      <c r="AB185" s="65"/>
      <c r="AC185" s="269"/>
    </row>
    <row r="186" spans="1:29">
      <c r="A186" s="62"/>
      <c r="B186" s="268"/>
      <c r="C186" s="67"/>
      <c r="D186" s="268"/>
      <c r="E186" s="268"/>
      <c r="F186" s="268"/>
      <c r="G186" s="268"/>
      <c r="H186" s="268"/>
      <c r="I186" s="268"/>
      <c r="J186" s="366" t="s">
        <v>450</v>
      </c>
      <c r="K186" s="366"/>
      <c r="L186" s="366"/>
      <c r="M186" s="366"/>
      <c r="N186" s="268"/>
      <c r="O186" s="367" t="s">
        <v>451</v>
      </c>
      <c r="P186" s="367"/>
      <c r="Q186" s="367"/>
      <c r="R186" s="263"/>
      <c r="S186" s="263"/>
      <c r="T186" s="263"/>
      <c r="U186" s="63"/>
      <c r="V186" s="63"/>
      <c r="W186" s="65"/>
      <c r="X186" s="65"/>
      <c r="Y186" s="65"/>
      <c r="Z186" s="65"/>
      <c r="AA186" s="65"/>
      <c r="AB186" s="65"/>
      <c r="AC186" s="269"/>
    </row>
    <row r="187" spans="1:29">
      <c r="A187" s="62"/>
      <c r="B187" s="268"/>
      <c r="C187" s="67"/>
      <c r="D187" s="268"/>
      <c r="E187" s="268"/>
      <c r="F187" s="268"/>
      <c r="G187" s="268"/>
      <c r="H187" s="268"/>
      <c r="I187" s="268"/>
      <c r="J187" s="365" t="s">
        <v>452</v>
      </c>
      <c r="K187" s="365"/>
      <c r="L187" s="365"/>
      <c r="M187" s="365"/>
      <c r="N187" s="268"/>
      <c r="O187" s="63" t="s">
        <v>453</v>
      </c>
      <c r="P187" s="268"/>
      <c r="Q187" s="63"/>
      <c r="R187" s="63"/>
      <c r="S187" s="63"/>
      <c r="T187" s="63"/>
      <c r="U187" s="63"/>
      <c r="V187" s="63"/>
      <c r="W187" s="65"/>
      <c r="X187" s="65"/>
      <c r="Y187" s="65"/>
      <c r="Z187" s="65"/>
      <c r="AA187" s="65"/>
      <c r="AB187" s="65"/>
      <c r="AC187" s="269"/>
    </row>
    <row r="188" spans="1:29">
      <c r="A188" s="62"/>
      <c r="B188" s="268"/>
      <c r="C188" s="63"/>
      <c r="D188" s="268"/>
      <c r="E188" s="268"/>
      <c r="F188" s="268"/>
      <c r="G188" s="63"/>
      <c r="H188" s="268"/>
      <c r="I188" s="63"/>
      <c r="J188" s="63"/>
      <c r="K188" s="268"/>
      <c r="L188" s="63"/>
      <c r="M188" s="268"/>
      <c r="N188" s="63"/>
      <c r="O188" s="63"/>
      <c r="P188" s="63"/>
      <c r="Q188" s="63"/>
      <c r="R188" s="63"/>
      <c r="S188" s="63"/>
      <c r="T188" s="63"/>
      <c r="U188" s="63"/>
      <c r="V188" s="63"/>
      <c r="W188" s="65"/>
      <c r="X188" s="65"/>
      <c r="Y188" s="65"/>
      <c r="Z188" s="65"/>
      <c r="AA188" s="65"/>
      <c r="AB188" s="65"/>
      <c r="AC188" s="269"/>
    </row>
    <row r="189" spans="1:29">
      <c r="A189" s="62"/>
      <c r="B189" s="268"/>
      <c r="C189" s="63"/>
      <c r="D189" s="268"/>
      <c r="E189" s="268"/>
      <c r="F189" s="268"/>
      <c r="G189" s="63"/>
      <c r="H189" s="268"/>
      <c r="I189" s="63"/>
      <c r="J189" s="63"/>
      <c r="K189" s="268"/>
      <c r="L189" s="63"/>
      <c r="M189" s="268"/>
      <c r="N189" s="63"/>
      <c r="O189" s="63"/>
      <c r="P189" s="63"/>
      <c r="Q189" s="63"/>
      <c r="R189" s="63"/>
      <c r="S189" s="63"/>
      <c r="T189" s="63"/>
      <c r="U189" s="63"/>
      <c r="V189" s="63"/>
      <c r="W189" s="65"/>
      <c r="X189" s="65"/>
      <c r="Y189" s="65"/>
      <c r="Z189" s="65"/>
      <c r="AA189" s="65"/>
      <c r="AB189" s="65"/>
      <c r="AC189" s="269"/>
    </row>
    <row r="190" spans="1:29" ht="34.5" customHeight="1" thickBot="1">
      <c r="A190" s="270" t="s">
        <v>454</v>
      </c>
      <c r="B190" s="271"/>
      <c r="C190" s="271"/>
      <c r="D190" s="271"/>
      <c r="E190" s="271"/>
      <c r="F190" s="271"/>
      <c r="G190" s="271"/>
      <c r="H190" s="271"/>
      <c r="I190" s="271"/>
      <c r="J190" s="271"/>
      <c r="K190" s="271"/>
      <c r="L190" s="271"/>
      <c r="M190" s="271"/>
      <c r="N190" s="271"/>
      <c r="O190" s="271"/>
      <c r="P190" s="271"/>
      <c r="Q190" s="271"/>
      <c r="R190" s="271"/>
      <c r="S190" s="271"/>
      <c r="T190" s="271"/>
      <c r="U190" s="271"/>
      <c r="V190" s="271"/>
      <c r="W190" s="271"/>
      <c r="X190" s="271"/>
      <c r="Y190" s="271"/>
      <c r="Z190" s="271"/>
      <c r="AA190" s="271"/>
      <c r="AB190" s="271"/>
      <c r="AC190" s="272"/>
    </row>
    <row r="191" spans="1:29">
      <c r="O191" s="80"/>
      <c r="P191" s="57"/>
      <c r="Q191" s="57"/>
      <c r="R191" s="57"/>
      <c r="S191" s="57"/>
    </row>
    <row r="192" spans="1:29">
      <c r="O192" s="80"/>
      <c r="P192" s="57"/>
      <c r="Q192" s="57"/>
      <c r="R192" s="57"/>
      <c r="S192" s="57"/>
    </row>
    <row r="193" spans="15:19">
      <c r="O193" s="80"/>
      <c r="P193" s="57"/>
      <c r="Q193" s="57"/>
      <c r="R193" s="57"/>
      <c r="S193" s="57"/>
    </row>
    <row r="194" spans="15:19">
      <c r="O194" s="80"/>
      <c r="P194" s="57"/>
      <c r="Q194" s="57"/>
      <c r="R194" s="57"/>
      <c r="S194" s="57"/>
    </row>
    <row r="195" spans="15:19">
      <c r="O195" s="80"/>
      <c r="P195" s="57"/>
      <c r="Q195" s="57"/>
      <c r="R195" s="57"/>
      <c r="S195" s="57"/>
    </row>
    <row r="196" spans="15:19">
      <c r="O196" s="80"/>
      <c r="P196" s="57"/>
      <c r="Q196" s="57"/>
      <c r="R196" s="57"/>
      <c r="S196" s="57"/>
    </row>
    <row r="197" spans="15:19">
      <c r="O197" s="80"/>
      <c r="P197" s="57"/>
      <c r="Q197" s="57"/>
      <c r="R197" s="57"/>
      <c r="S197" s="57"/>
    </row>
    <row r="198" spans="15:19">
      <c r="O198" s="80"/>
      <c r="P198" s="57"/>
      <c r="Q198" s="57"/>
      <c r="R198" s="57"/>
      <c r="S198" s="57"/>
    </row>
    <row r="199" spans="15:19">
      <c r="O199" s="80"/>
      <c r="P199" s="57"/>
      <c r="Q199" s="57"/>
      <c r="R199" s="57"/>
      <c r="S199" s="57"/>
    </row>
    <row r="200" spans="15:19">
      <c r="O200" s="80"/>
      <c r="P200" s="57"/>
      <c r="Q200" s="57"/>
      <c r="R200" s="57"/>
      <c r="S200" s="57"/>
    </row>
  </sheetData>
  <autoFilter ref="A11:AC176" xr:uid="{00000000-0009-0000-0000-000000000000}"/>
  <mergeCells count="722">
    <mergeCell ref="Z177:AC177"/>
    <mergeCell ref="AB37:AB38"/>
    <mergeCell ref="Z30:Z32"/>
    <mergeCell ref="AA30:AA32"/>
    <mergeCell ref="AB30:AB32"/>
    <mergeCell ref="O30:O32"/>
    <mergeCell ref="P30:P32"/>
    <mergeCell ref="Q30:Q32"/>
    <mergeCell ref="R30:R32"/>
    <mergeCell ref="S30:S32"/>
    <mergeCell ref="Z12:Z13"/>
    <mergeCell ref="O37:O38"/>
    <mergeCell ref="P37:P38"/>
    <mergeCell ref="Q37:Q38"/>
    <mergeCell ref="R37:R38"/>
    <mergeCell ref="S37:S38"/>
    <mergeCell ref="Z37:Z38"/>
    <mergeCell ref="AA37:AA38"/>
    <mergeCell ref="Z146:Z149"/>
    <mergeCell ref="AA146:AA150"/>
    <mergeCell ref="Y91:Y92"/>
    <mergeCell ref="Y93:Y97"/>
    <mergeCell ref="Y80:Y85"/>
    <mergeCell ref="Y89:Y90"/>
    <mergeCell ref="W64:W67"/>
    <mergeCell ref="U51:U55"/>
    <mergeCell ref="U68:U70"/>
    <mergeCell ref="R19:R20"/>
    <mergeCell ref="S19:S20"/>
    <mergeCell ref="Z19:Z20"/>
    <mergeCell ref="AA19:AA20"/>
    <mergeCell ref="Y68:Y70"/>
    <mergeCell ref="W37:W39"/>
    <mergeCell ref="U40:U50"/>
    <mergeCell ref="R153:R154"/>
    <mergeCell ref="AC162:AC163"/>
    <mergeCell ref="N162:N167"/>
    <mergeCell ref="O164:O167"/>
    <mergeCell ref="P164:P167"/>
    <mergeCell ref="Q164:Q167"/>
    <mergeCell ref="R164:R167"/>
    <mergeCell ref="S164:S167"/>
    <mergeCell ref="Y162:Y167"/>
    <mergeCell ref="V162:V167"/>
    <mergeCell ref="W162:W167"/>
    <mergeCell ref="X162:X167"/>
    <mergeCell ref="O162:O163"/>
    <mergeCell ref="P162:P163"/>
    <mergeCell ref="Q162:Q163"/>
    <mergeCell ref="R162:R163"/>
    <mergeCell ref="S162:S163"/>
    <mergeCell ref="Z162:Z163"/>
    <mergeCell ref="AA162:AA163"/>
    <mergeCell ref="AB162:AB163"/>
    <mergeCell ref="O153:O154"/>
    <mergeCell ref="P153:P154"/>
    <mergeCell ref="Q153:Q154"/>
    <mergeCell ref="S153:S154"/>
    <mergeCell ref="U64:U67"/>
    <mergeCell ref="V64:V67"/>
    <mergeCell ref="Z151:Z155"/>
    <mergeCell ref="AA151:AA155"/>
    <mergeCell ref="AB153:AB154"/>
    <mergeCell ref="Z104:Z107"/>
    <mergeCell ref="AA104:AA107"/>
    <mergeCell ref="AB104:AB107"/>
    <mergeCell ref="Z108:Z109"/>
    <mergeCell ref="AA108:AA109"/>
    <mergeCell ref="X110:X113"/>
    <mergeCell ref="X117:X118"/>
    <mergeCell ref="X119:X120"/>
    <mergeCell ref="X137:X145"/>
    <mergeCell ref="X146:X150"/>
    <mergeCell ref="Z126:Z128"/>
    <mergeCell ref="AA126:AA128"/>
    <mergeCell ref="AB126:AB128"/>
    <mergeCell ref="V117:V118"/>
    <mergeCell ref="W117:W118"/>
    <mergeCell ref="AB58:AB59"/>
    <mergeCell ref="Z117:Z118"/>
    <mergeCell ref="S47:S48"/>
    <mergeCell ref="R52:R53"/>
    <mergeCell ref="O52:O53"/>
    <mergeCell ref="P52:P53"/>
    <mergeCell ref="Q52:Q53"/>
    <mergeCell ref="S52:S53"/>
    <mergeCell ref="Z52:Z53"/>
    <mergeCell ref="AA52:AA53"/>
    <mergeCell ref="AB52:AB53"/>
    <mergeCell ref="O68:O69"/>
    <mergeCell ref="P68:P69"/>
    <mergeCell ref="Q68:Q69"/>
    <mergeCell ref="R68:R69"/>
    <mergeCell ref="S68:S69"/>
    <mergeCell ref="Z68:Z70"/>
    <mergeCell ref="AA68:AA70"/>
    <mergeCell ref="AB68:AB69"/>
    <mergeCell ref="Z102:Z103"/>
    <mergeCell ref="AA102:AA103"/>
    <mergeCell ref="AB102:AB103"/>
    <mergeCell ref="N99:N101"/>
    <mergeCell ref="N102:N103"/>
    <mergeCell ref="N104:N107"/>
    <mergeCell ref="T162:T164"/>
    <mergeCell ref="T168:T173"/>
    <mergeCell ref="T146:T156"/>
    <mergeCell ref="AB19:AB20"/>
    <mergeCell ref="AC47:AC48"/>
    <mergeCell ref="R47:R48"/>
    <mergeCell ref="Z47:Z48"/>
    <mergeCell ref="AA47:AA48"/>
    <mergeCell ref="AB47:AB48"/>
    <mergeCell ref="V28:V29"/>
    <mergeCell ref="U28:U29"/>
    <mergeCell ref="V119:V120"/>
    <mergeCell ref="W119:W120"/>
    <mergeCell ref="V104:V107"/>
    <mergeCell ref="W104:W107"/>
    <mergeCell ref="U108:U109"/>
    <mergeCell ref="V108:V109"/>
    <mergeCell ref="W108:W109"/>
    <mergeCell ref="U110:U113"/>
    <mergeCell ref="V110:V113"/>
    <mergeCell ref="W110:W113"/>
    <mergeCell ref="U102:U103"/>
    <mergeCell ref="U104:U107"/>
    <mergeCell ref="U119:U120"/>
    <mergeCell ref="T80:T92"/>
    <mergeCell ref="T93:T97"/>
    <mergeCell ref="T99:T116"/>
    <mergeCell ref="T117:T120"/>
    <mergeCell ref="U71:U72"/>
    <mergeCell ref="U80:U85"/>
    <mergeCell ref="U77:U78"/>
    <mergeCell ref="U117:U118"/>
    <mergeCell ref="V40:V47"/>
    <mergeCell ref="W40:W50"/>
    <mergeCell ref="V48:V50"/>
    <mergeCell ref="V168:V173"/>
    <mergeCell ref="W168:W173"/>
    <mergeCell ref="U162:U164"/>
    <mergeCell ref="U168:U173"/>
    <mergeCell ref="U146:U150"/>
    <mergeCell ref="U151:U156"/>
    <mergeCell ref="U157:U160"/>
    <mergeCell ref="V68:V70"/>
    <mergeCell ref="W68:W70"/>
    <mergeCell ref="V80:V85"/>
    <mergeCell ref="W80:W85"/>
    <mergeCell ref="V51:V55"/>
    <mergeCell ref="W51:W55"/>
    <mergeCell ref="U57:U60"/>
    <mergeCell ref="V57:V60"/>
    <mergeCell ref="W57:W60"/>
    <mergeCell ref="U61:U63"/>
    <mergeCell ref="V61:V63"/>
    <mergeCell ref="W61:W63"/>
    <mergeCell ref="U93:U97"/>
    <mergeCell ref="U99:U101"/>
    <mergeCell ref="P47:P48"/>
    <mergeCell ref="M119:M120"/>
    <mergeCell ref="M123:M125"/>
    <mergeCell ref="M129:M134"/>
    <mergeCell ref="M137:M145"/>
    <mergeCell ref="M168:M173"/>
    <mergeCell ref="M174:M175"/>
    <mergeCell ref="N110:N113"/>
    <mergeCell ref="N117:N118"/>
    <mergeCell ref="N119:N120"/>
    <mergeCell ref="N123:N125"/>
    <mergeCell ref="N129:N134"/>
    <mergeCell ref="N137:N145"/>
    <mergeCell ref="N168:N173"/>
    <mergeCell ref="N174:N175"/>
    <mergeCell ref="M110:M113"/>
    <mergeCell ref="M117:M118"/>
    <mergeCell ref="N108:N109"/>
    <mergeCell ref="N71:N72"/>
    <mergeCell ref="N77:N78"/>
    <mergeCell ref="N80:N85"/>
    <mergeCell ref="N89:N90"/>
    <mergeCell ref="N91:N92"/>
    <mergeCell ref="N93:N97"/>
    <mergeCell ref="A174:A175"/>
    <mergeCell ref="B174:B175"/>
    <mergeCell ref="C174:C175"/>
    <mergeCell ref="D174:D175"/>
    <mergeCell ref="E174:E175"/>
    <mergeCell ref="F174:F175"/>
    <mergeCell ref="G174:G175"/>
    <mergeCell ref="H174:H175"/>
    <mergeCell ref="M30:M34"/>
    <mergeCell ref="M35:M36"/>
    <mergeCell ref="M37:M39"/>
    <mergeCell ref="M40:M50"/>
    <mergeCell ref="M51:M55"/>
    <mergeCell ref="M57:M60"/>
    <mergeCell ref="M61:M63"/>
    <mergeCell ref="M64:M67"/>
    <mergeCell ref="M68:M70"/>
    <mergeCell ref="M71:M72"/>
    <mergeCell ref="M77:M78"/>
    <mergeCell ref="M80:M85"/>
    <mergeCell ref="M89:M90"/>
    <mergeCell ref="M91:M92"/>
    <mergeCell ref="M93:M97"/>
    <mergeCell ref="M99:M101"/>
    <mergeCell ref="H137:H145"/>
    <mergeCell ref="I137:I145"/>
    <mergeCell ref="J137:J145"/>
    <mergeCell ref="K137:K145"/>
    <mergeCell ref="L137:L145"/>
    <mergeCell ref="A168:A173"/>
    <mergeCell ref="B168:B173"/>
    <mergeCell ref="G162:G164"/>
    <mergeCell ref="H162:H164"/>
    <mergeCell ref="I162:I164"/>
    <mergeCell ref="J162:J164"/>
    <mergeCell ref="K162:K164"/>
    <mergeCell ref="G146:G151"/>
    <mergeCell ref="B152:B156"/>
    <mergeCell ref="C152:C156"/>
    <mergeCell ref="D152:D156"/>
    <mergeCell ref="E152:E156"/>
    <mergeCell ref="F152:F156"/>
    <mergeCell ref="C168:C173"/>
    <mergeCell ref="D168:D173"/>
    <mergeCell ref="E168:E173"/>
    <mergeCell ref="F168:F173"/>
    <mergeCell ref="G152:G156"/>
    <mergeCell ref="H152:H156"/>
    <mergeCell ref="L117:L118"/>
    <mergeCell ref="L119:L120"/>
    <mergeCell ref="A121:A134"/>
    <mergeCell ref="B121:B134"/>
    <mergeCell ref="C121:C134"/>
    <mergeCell ref="D121:D134"/>
    <mergeCell ref="E121:E134"/>
    <mergeCell ref="F121:F134"/>
    <mergeCell ref="G121:G134"/>
    <mergeCell ref="H121:H134"/>
    <mergeCell ref="I121:I134"/>
    <mergeCell ref="J121:J134"/>
    <mergeCell ref="K121:K134"/>
    <mergeCell ref="L123:L125"/>
    <mergeCell ref="L129:L134"/>
    <mergeCell ref="J114:J116"/>
    <mergeCell ref="K114:K116"/>
    <mergeCell ref="A117:A120"/>
    <mergeCell ref="B117:B120"/>
    <mergeCell ref="C117:C120"/>
    <mergeCell ref="D117:D120"/>
    <mergeCell ref="E117:E120"/>
    <mergeCell ref="F117:F120"/>
    <mergeCell ref="G117:G120"/>
    <mergeCell ref="H117:H120"/>
    <mergeCell ref="I117:I120"/>
    <mergeCell ref="J117:J120"/>
    <mergeCell ref="K117:K120"/>
    <mergeCell ref="A114:A116"/>
    <mergeCell ref="B114:B116"/>
    <mergeCell ref="C114:C116"/>
    <mergeCell ref="D114:D116"/>
    <mergeCell ref="E114:E116"/>
    <mergeCell ref="F114:F116"/>
    <mergeCell ref="A99:A113"/>
    <mergeCell ref="B99:B113"/>
    <mergeCell ref="C99:C113"/>
    <mergeCell ref="D99:D113"/>
    <mergeCell ref="E99:E113"/>
    <mergeCell ref="F99:F113"/>
    <mergeCell ref="G99:G113"/>
    <mergeCell ref="H99:H113"/>
    <mergeCell ref="I99:I113"/>
    <mergeCell ref="K77:K78"/>
    <mergeCell ref="L77:L78"/>
    <mergeCell ref="A71:A72"/>
    <mergeCell ref="B71:B72"/>
    <mergeCell ref="C71:C72"/>
    <mergeCell ref="D71:D72"/>
    <mergeCell ref="E71:E72"/>
    <mergeCell ref="F71:F72"/>
    <mergeCell ref="G71:G72"/>
    <mergeCell ref="H71:H72"/>
    <mergeCell ref="I71:I72"/>
    <mergeCell ref="B77:B78"/>
    <mergeCell ref="C77:C78"/>
    <mergeCell ref="D77:D78"/>
    <mergeCell ref="E77:E78"/>
    <mergeCell ref="F77:F78"/>
    <mergeCell ref="G77:G78"/>
    <mergeCell ref="H77:H78"/>
    <mergeCell ref="I77:I78"/>
    <mergeCell ref="J77:J78"/>
    <mergeCell ref="J51:J55"/>
    <mergeCell ref="K51:K55"/>
    <mergeCell ref="L51:L55"/>
    <mergeCell ref="A57:A67"/>
    <mergeCell ref="B57:B67"/>
    <mergeCell ref="C57:C67"/>
    <mergeCell ref="D57:D67"/>
    <mergeCell ref="E57:E67"/>
    <mergeCell ref="F57:F67"/>
    <mergeCell ref="G57:G67"/>
    <mergeCell ref="H57:H67"/>
    <mergeCell ref="I57:I67"/>
    <mergeCell ref="J57:J67"/>
    <mergeCell ref="K57:K67"/>
    <mergeCell ref="L57:L60"/>
    <mergeCell ref="L61:L63"/>
    <mergeCell ref="L64:L67"/>
    <mergeCell ref="A51:A55"/>
    <mergeCell ref="B51:B55"/>
    <mergeCell ref="C51:C55"/>
    <mergeCell ref="D51:D55"/>
    <mergeCell ref="E51:E55"/>
    <mergeCell ref="F51:F55"/>
    <mergeCell ref="G51:G55"/>
    <mergeCell ref="H51:H55"/>
    <mergeCell ref="I51:I55"/>
    <mergeCell ref="Z10:Z11"/>
    <mergeCell ref="AA10:AA11"/>
    <mergeCell ref="AB10:AB11"/>
    <mergeCell ref="AC10:AC11"/>
    <mergeCell ref="O10:O11"/>
    <mergeCell ref="P10:P11"/>
    <mergeCell ref="Q10:Q11"/>
    <mergeCell ref="R10:R11"/>
    <mergeCell ref="T10:T11"/>
    <mergeCell ref="U10:U11"/>
    <mergeCell ref="V10:V11"/>
    <mergeCell ref="W10:W11"/>
    <mergeCell ref="X10:X11"/>
    <mergeCell ref="W28:W29"/>
    <mergeCell ref="W12:W13"/>
    <mergeCell ref="V15:V19"/>
    <mergeCell ref="W15:W22"/>
    <mergeCell ref="V12:V13"/>
    <mergeCell ref="AC19:AC20"/>
    <mergeCell ref="V20:V22"/>
    <mergeCell ref="V23:V27"/>
    <mergeCell ref="W23:W27"/>
    <mergeCell ref="D10:D11"/>
    <mergeCell ref="E10:E11"/>
    <mergeCell ref="F10:F11"/>
    <mergeCell ref="I10:I11"/>
    <mergeCell ref="J10:J11"/>
    <mergeCell ref="K10:K11"/>
    <mergeCell ref="L10:L11"/>
    <mergeCell ref="M10:M11"/>
    <mergeCell ref="N10:N11"/>
    <mergeCell ref="J187:M187"/>
    <mergeCell ref="O181:T181"/>
    <mergeCell ref="J186:M186"/>
    <mergeCell ref="O186:Q186"/>
    <mergeCell ref="P19:P20"/>
    <mergeCell ref="Q19:Q20"/>
    <mergeCell ref="V146:V150"/>
    <mergeCell ref="W146:W150"/>
    <mergeCell ref="V151:V156"/>
    <mergeCell ref="W151:W156"/>
    <mergeCell ref="V157:V160"/>
    <mergeCell ref="W157:W160"/>
    <mergeCell ref="V89:V90"/>
    <mergeCell ref="W89:W90"/>
    <mergeCell ref="V91:V92"/>
    <mergeCell ref="W91:W92"/>
    <mergeCell ref="V93:V96"/>
    <mergeCell ref="W93:W97"/>
    <mergeCell ref="V99:V101"/>
    <mergeCell ref="W99:W101"/>
    <mergeCell ref="V102:V103"/>
    <mergeCell ref="W102:W103"/>
    <mergeCell ref="U89:U90"/>
    <mergeCell ref="U91:U92"/>
    <mergeCell ref="U12:U13"/>
    <mergeCell ref="U15:U22"/>
    <mergeCell ref="U23:U27"/>
    <mergeCell ref="O19:O20"/>
    <mergeCell ref="M151:M156"/>
    <mergeCell ref="N151:N156"/>
    <mergeCell ref="M157:M160"/>
    <mergeCell ref="N157:N159"/>
    <mergeCell ref="M162:M164"/>
    <mergeCell ref="M146:M150"/>
    <mergeCell ref="N146:N150"/>
    <mergeCell ref="M102:M103"/>
    <mergeCell ref="M104:M107"/>
    <mergeCell ref="N28:N29"/>
    <mergeCell ref="N30:N34"/>
    <mergeCell ref="N35:N36"/>
    <mergeCell ref="N37:N39"/>
    <mergeCell ref="N40:N50"/>
    <mergeCell ref="N51:N55"/>
    <mergeCell ref="N57:N60"/>
    <mergeCell ref="N61:N63"/>
    <mergeCell ref="N64:N67"/>
    <mergeCell ref="N68:N70"/>
    <mergeCell ref="M108:M109"/>
    <mergeCell ref="I174:I175"/>
    <mergeCell ref="J174:J175"/>
    <mergeCell ref="K174:K175"/>
    <mergeCell ref="L174:L175"/>
    <mergeCell ref="G168:G173"/>
    <mergeCell ref="H168:H173"/>
    <mergeCell ref="I168:I173"/>
    <mergeCell ref="J168:J173"/>
    <mergeCell ref="K168:K173"/>
    <mergeCell ref="L168:L173"/>
    <mergeCell ref="M12:M13"/>
    <mergeCell ref="N12:N13"/>
    <mergeCell ref="M15:M22"/>
    <mergeCell ref="N15:N22"/>
    <mergeCell ref="M23:M27"/>
    <mergeCell ref="N23:N27"/>
    <mergeCell ref="L162:L164"/>
    <mergeCell ref="I157:I161"/>
    <mergeCell ref="J157:J161"/>
    <mergeCell ref="K157:K161"/>
    <mergeCell ref="L157:L160"/>
    <mergeCell ref="M28:M29"/>
    <mergeCell ref="J146:J151"/>
    <mergeCell ref="K146:K151"/>
    <mergeCell ref="L146:L150"/>
    <mergeCell ref="L151:L156"/>
    <mergeCell ref="J152:J156"/>
    <mergeCell ref="K152:K156"/>
    <mergeCell ref="J135:J136"/>
    <mergeCell ref="K135:K136"/>
    <mergeCell ref="J99:J113"/>
    <mergeCell ref="K99:K113"/>
    <mergeCell ref="L99:L101"/>
    <mergeCell ref="L102:L103"/>
    <mergeCell ref="I152:I156"/>
    <mergeCell ref="A162:A164"/>
    <mergeCell ref="B162:B164"/>
    <mergeCell ref="C162:C164"/>
    <mergeCell ref="D162:D164"/>
    <mergeCell ref="E162:E164"/>
    <mergeCell ref="F162:F164"/>
    <mergeCell ref="A157:A161"/>
    <mergeCell ref="B157:B161"/>
    <mergeCell ref="C157:C161"/>
    <mergeCell ref="D157:D161"/>
    <mergeCell ref="E157:E161"/>
    <mergeCell ref="F157:F161"/>
    <mergeCell ref="G157:G161"/>
    <mergeCell ref="H157:H161"/>
    <mergeCell ref="A152:A156"/>
    <mergeCell ref="A146:A151"/>
    <mergeCell ref="B146:B151"/>
    <mergeCell ref="C146:C151"/>
    <mergeCell ref="D146:D151"/>
    <mergeCell ref="E146:E151"/>
    <mergeCell ref="F146:F151"/>
    <mergeCell ref="H146:H151"/>
    <mergeCell ref="I146:I151"/>
    <mergeCell ref="A135:A136"/>
    <mergeCell ref="B135:B136"/>
    <mergeCell ref="C135:C136"/>
    <mergeCell ref="D135:D136"/>
    <mergeCell ref="E135:E136"/>
    <mergeCell ref="F135:F136"/>
    <mergeCell ref="G135:G136"/>
    <mergeCell ref="H135:H136"/>
    <mergeCell ref="I135:I136"/>
    <mergeCell ref="A137:A145"/>
    <mergeCell ref="B137:B145"/>
    <mergeCell ref="C137:C145"/>
    <mergeCell ref="D137:D145"/>
    <mergeCell ref="E137:E145"/>
    <mergeCell ref="F137:F145"/>
    <mergeCell ref="G137:G145"/>
    <mergeCell ref="L104:L107"/>
    <mergeCell ref="L108:L109"/>
    <mergeCell ref="L110:L113"/>
    <mergeCell ref="G114:G116"/>
    <mergeCell ref="H114:H116"/>
    <mergeCell ref="I114:I116"/>
    <mergeCell ref="A80:A92"/>
    <mergeCell ref="B80:B92"/>
    <mergeCell ref="C80:C92"/>
    <mergeCell ref="D80:D92"/>
    <mergeCell ref="E80:E92"/>
    <mergeCell ref="F80:F92"/>
    <mergeCell ref="G80:G92"/>
    <mergeCell ref="H80:H92"/>
    <mergeCell ref="I80:I92"/>
    <mergeCell ref="A93:A97"/>
    <mergeCell ref="B93:B97"/>
    <mergeCell ref="C93:C97"/>
    <mergeCell ref="J80:J92"/>
    <mergeCell ref="K80:K92"/>
    <mergeCell ref="L80:L85"/>
    <mergeCell ref="L89:L90"/>
    <mergeCell ref="L91:L92"/>
    <mergeCell ref="D93:D97"/>
    <mergeCell ref="E93:E97"/>
    <mergeCell ref="F93:F97"/>
    <mergeCell ref="G93:G97"/>
    <mergeCell ref="H93:H97"/>
    <mergeCell ref="I93:I97"/>
    <mergeCell ref="J93:J97"/>
    <mergeCell ref="K93:K97"/>
    <mergeCell ref="L93:L97"/>
    <mergeCell ref="A68:A70"/>
    <mergeCell ref="B68:B70"/>
    <mergeCell ref="C68:C70"/>
    <mergeCell ref="D68:D70"/>
    <mergeCell ref="E68:E70"/>
    <mergeCell ref="F68:F70"/>
    <mergeCell ref="G68:G70"/>
    <mergeCell ref="H68:H70"/>
    <mergeCell ref="I68:I70"/>
    <mergeCell ref="J68:J70"/>
    <mergeCell ref="K68:K70"/>
    <mergeCell ref="L68:L70"/>
    <mergeCell ref="J71:J72"/>
    <mergeCell ref="K71:K72"/>
    <mergeCell ref="L71:L72"/>
    <mergeCell ref="A77:A78"/>
    <mergeCell ref="A40:A50"/>
    <mergeCell ref="B40:B50"/>
    <mergeCell ref="C40:C50"/>
    <mergeCell ref="D40:D50"/>
    <mergeCell ref="E40:E50"/>
    <mergeCell ref="F40:F50"/>
    <mergeCell ref="G40:G50"/>
    <mergeCell ref="H40:H50"/>
    <mergeCell ref="I40:I50"/>
    <mergeCell ref="A37:A39"/>
    <mergeCell ref="B37:B39"/>
    <mergeCell ref="C37:C39"/>
    <mergeCell ref="D37:D39"/>
    <mergeCell ref="E37:E39"/>
    <mergeCell ref="F37:F39"/>
    <mergeCell ref="G37:G39"/>
    <mergeCell ref="H37:H39"/>
    <mergeCell ref="I37:I39"/>
    <mergeCell ref="A30:A36"/>
    <mergeCell ref="B30:B36"/>
    <mergeCell ref="C30:C36"/>
    <mergeCell ref="D30:D36"/>
    <mergeCell ref="E30:E36"/>
    <mergeCell ref="F30:F36"/>
    <mergeCell ref="G30:G36"/>
    <mergeCell ref="H30:H36"/>
    <mergeCell ref="I30:I36"/>
    <mergeCell ref="K23:K27"/>
    <mergeCell ref="L23:L27"/>
    <mergeCell ref="L28:L29"/>
    <mergeCell ref="J30:J36"/>
    <mergeCell ref="K30:K36"/>
    <mergeCell ref="L30:L34"/>
    <mergeCell ref="L35:L36"/>
    <mergeCell ref="J40:J50"/>
    <mergeCell ref="K40:K50"/>
    <mergeCell ref="L40:L50"/>
    <mergeCell ref="J37:J39"/>
    <mergeCell ref="K37:K39"/>
    <mergeCell ref="L37:L39"/>
    <mergeCell ref="A23:A27"/>
    <mergeCell ref="B23:B27"/>
    <mergeCell ref="C23:C27"/>
    <mergeCell ref="D23:D27"/>
    <mergeCell ref="E23:E27"/>
    <mergeCell ref="F23:F27"/>
    <mergeCell ref="H15:H22"/>
    <mergeCell ref="I15:I22"/>
    <mergeCell ref="J15:J22"/>
    <mergeCell ref="D15:D22"/>
    <mergeCell ref="E15:E22"/>
    <mergeCell ref="F15:F22"/>
    <mergeCell ref="G15:G22"/>
    <mergeCell ref="G23:G27"/>
    <mergeCell ref="H23:H27"/>
    <mergeCell ref="I23:I27"/>
    <mergeCell ref="J23:J27"/>
    <mergeCell ref="K15:K22"/>
    <mergeCell ref="L15:L22"/>
    <mergeCell ref="I12:I13"/>
    <mergeCell ref="J12:J13"/>
    <mergeCell ref="K12:K13"/>
    <mergeCell ref="L12:L13"/>
    <mergeCell ref="I9:K9"/>
    <mergeCell ref="A12:A13"/>
    <mergeCell ref="B12:B13"/>
    <mergeCell ref="C12:C13"/>
    <mergeCell ref="D12:D13"/>
    <mergeCell ref="E12:E13"/>
    <mergeCell ref="F12:F13"/>
    <mergeCell ref="G12:G13"/>
    <mergeCell ref="H12:H13"/>
    <mergeCell ref="D9:F9"/>
    <mergeCell ref="A15:A22"/>
    <mergeCell ref="B15:B22"/>
    <mergeCell ref="C15:C22"/>
    <mergeCell ref="A9:A11"/>
    <mergeCell ref="B9:B11"/>
    <mergeCell ref="C9:C11"/>
    <mergeCell ref="G9:G11"/>
    <mergeCell ref="H9:H11"/>
    <mergeCell ref="A1:B4"/>
    <mergeCell ref="A6:K6"/>
    <mergeCell ref="L6:AC6"/>
    <mergeCell ref="A7:G7"/>
    <mergeCell ref="A8:K8"/>
    <mergeCell ref="L8:N8"/>
    <mergeCell ref="O8:Q8"/>
    <mergeCell ref="C1:AB2"/>
    <mergeCell ref="C3:AB3"/>
    <mergeCell ref="C4:AB4"/>
    <mergeCell ref="A5:G5"/>
    <mergeCell ref="H5:AC5"/>
    <mergeCell ref="R8:S8"/>
    <mergeCell ref="U8:Y8"/>
    <mergeCell ref="Z8:AA8"/>
    <mergeCell ref="T12:T13"/>
    <mergeCell ref="T15:T22"/>
    <mergeCell ref="T23:T27"/>
    <mergeCell ref="T30:T36"/>
    <mergeCell ref="T37:T39"/>
    <mergeCell ref="T40:T50"/>
    <mergeCell ref="T51:T55"/>
    <mergeCell ref="T57:T67"/>
    <mergeCell ref="T68:T70"/>
    <mergeCell ref="T174:T175"/>
    <mergeCell ref="X12:X13"/>
    <mergeCell ref="X15:X22"/>
    <mergeCell ref="X23:X27"/>
    <mergeCell ref="X28:X29"/>
    <mergeCell ref="X30:X34"/>
    <mergeCell ref="X35:X36"/>
    <mergeCell ref="X37:X39"/>
    <mergeCell ref="X40:X50"/>
    <mergeCell ref="X51:X55"/>
    <mergeCell ref="X57:X60"/>
    <mergeCell ref="X61:X63"/>
    <mergeCell ref="X64:X67"/>
    <mergeCell ref="X68:X70"/>
    <mergeCell ref="X71:X72"/>
    <mergeCell ref="X77:X78"/>
    <mergeCell ref="X80:X85"/>
    <mergeCell ref="X89:X90"/>
    <mergeCell ref="X91:X92"/>
    <mergeCell ref="X93:X97"/>
    <mergeCell ref="T71:T72"/>
    <mergeCell ref="T77:T78"/>
    <mergeCell ref="X104:X107"/>
    <mergeCell ref="X108:X109"/>
    <mergeCell ref="X168:X173"/>
    <mergeCell ref="Y12:Y13"/>
    <mergeCell ref="Y15:Y22"/>
    <mergeCell ref="Y23:Y27"/>
    <mergeCell ref="Y28:Y29"/>
    <mergeCell ref="Y30:Y34"/>
    <mergeCell ref="Y35:Y36"/>
    <mergeCell ref="Y37:Y39"/>
    <mergeCell ref="Y40:Y50"/>
    <mergeCell ref="Y51:Y55"/>
    <mergeCell ref="Y57:Y60"/>
    <mergeCell ref="Y61:Y63"/>
    <mergeCell ref="Y64:Y67"/>
    <mergeCell ref="Y157:Y160"/>
    <mergeCell ref="Y168:Y173"/>
    <mergeCell ref="Y137:Y145"/>
    <mergeCell ref="Y151:Y156"/>
    <mergeCell ref="Y146:Y150"/>
    <mergeCell ref="Y99:Y101"/>
    <mergeCell ref="Y102:Y103"/>
    <mergeCell ref="Y104:Y107"/>
    <mergeCell ref="Y108:Y109"/>
    <mergeCell ref="Y110:Y113"/>
    <mergeCell ref="Y117:Y118"/>
    <mergeCell ref="Z23:Z24"/>
    <mergeCell ref="AA23:AA24"/>
    <mergeCell ref="AB23:AB24"/>
    <mergeCell ref="O23:O24"/>
    <mergeCell ref="P23:P24"/>
    <mergeCell ref="Q23:Q24"/>
    <mergeCell ref="R23:R24"/>
    <mergeCell ref="S23:S24"/>
    <mergeCell ref="T157:T161"/>
    <mergeCell ref="U137:U145"/>
    <mergeCell ref="V137:V145"/>
    <mergeCell ref="W137:W145"/>
    <mergeCell ref="X151:X156"/>
    <mergeCell ref="X157:X160"/>
    <mergeCell ref="O47:O48"/>
    <mergeCell ref="Q47:Q48"/>
    <mergeCell ref="U30:U34"/>
    <mergeCell ref="V30:V34"/>
    <mergeCell ref="W30:W34"/>
    <mergeCell ref="U35:U36"/>
    <mergeCell ref="V35:V36"/>
    <mergeCell ref="W35:W36"/>
    <mergeCell ref="U37:U39"/>
    <mergeCell ref="V37:V39"/>
    <mergeCell ref="Z71:Z72"/>
    <mergeCell ref="AA71:AA72"/>
    <mergeCell ref="Z83:Z85"/>
    <mergeCell ref="AA83:AA85"/>
    <mergeCell ref="AB84:AB85"/>
    <mergeCell ref="O144:O145"/>
    <mergeCell ref="P144:P145"/>
    <mergeCell ref="Q144:Q145"/>
    <mergeCell ref="R144:R145"/>
    <mergeCell ref="S144:S145"/>
    <mergeCell ref="Z144:Z145"/>
    <mergeCell ref="AA144:AA145"/>
    <mergeCell ref="X99:X101"/>
    <mergeCell ref="X102:X103"/>
    <mergeCell ref="T121:T134"/>
    <mergeCell ref="T135:T136"/>
    <mergeCell ref="T137:T145"/>
    <mergeCell ref="V71:V72"/>
    <mergeCell ref="W71:W72"/>
    <mergeCell ref="V77:V78"/>
    <mergeCell ref="W77:W78"/>
    <mergeCell ref="Y119:Y120"/>
    <mergeCell ref="Y71:Y72"/>
    <mergeCell ref="Y77:Y78"/>
  </mergeCells>
  <conditionalFormatting sqref="Y178:Y179">
    <cfRule type="colorScale" priority="15">
      <colorScale>
        <cfvo type="percent" val="0"/>
        <cfvo type="percent" val="25"/>
        <cfvo type="percent" val="100"/>
        <color rgb="FFFF0000"/>
        <color rgb="FFFFFF00"/>
        <color rgb="FF92D050"/>
      </colorScale>
    </cfRule>
  </conditionalFormatting>
  <conditionalFormatting sqref="S12:S19 S21:S23 S49:S52 S54:S68 S146:S153 S70:S144 S155:S162 S164 S168:S176 S39:S47 S33:S37 S25:S30">
    <cfRule type="colorScale" priority="6">
      <colorScale>
        <cfvo type="percent" val="0"/>
        <cfvo type="percent" val="25"/>
        <cfvo type="percent" val="100"/>
        <color rgb="FFFF0000"/>
        <color rgb="FFFFFF00"/>
        <color rgb="FF92D050"/>
      </colorScale>
    </cfRule>
  </conditionalFormatting>
  <conditionalFormatting sqref="Y14:Y27 Y30:Y32 Y37:Y38 Y40 Y51 Y56:Y57 Y64 Y68:Y74 Y80:Y86 Y88:Y97 Y99:Y101 Y104:Y109 Y115:Y122 Y136:Y137 Y151:Y162 Y146 Y168:Y173">
    <cfRule type="colorScale" priority="18">
      <colorScale>
        <cfvo type="percent" val="0"/>
        <cfvo type="percent" val="25"/>
        <cfvo type="percent" val="100"/>
        <color rgb="FFFF0000"/>
        <color rgb="FFFFFF00"/>
        <color rgb="FF92D050"/>
      </colorScale>
    </cfRule>
  </conditionalFormatting>
  <conditionalFormatting sqref="Y177">
    <cfRule type="colorScale" priority="4">
      <colorScale>
        <cfvo type="percent" val="0"/>
        <cfvo type="percent" val="25"/>
        <cfvo type="percent" val="100"/>
        <color rgb="FFFF0000"/>
        <color rgb="FFFFFF00"/>
        <color rgb="FF92D050"/>
      </colorScale>
    </cfRule>
  </conditionalFormatting>
  <conditionalFormatting sqref="Y12:Y179">
    <cfRule type="colorScale" priority="19">
      <colorScale>
        <cfvo type="percent" val="0"/>
        <cfvo type="percent" val="25"/>
        <cfvo type="percent" val="100"/>
        <color rgb="FFFF0000"/>
        <color rgb="FFFFFF00"/>
        <color rgb="FF92D050"/>
      </colorScale>
    </cfRule>
  </conditionalFormatting>
  <conditionalFormatting sqref="S12:S179">
    <cfRule type="colorScale" priority="21">
      <colorScale>
        <cfvo type="percent" val="0"/>
        <cfvo type="percent" val="25"/>
        <cfvo type="percent" val="100"/>
        <color rgb="FFFF0000"/>
        <color rgb="FFFFFF00"/>
        <color rgb="FF92D050"/>
      </colorScale>
    </cfRule>
    <cfRule type="colorScale" priority="1">
      <colorScale>
        <cfvo type="percent" val="0"/>
        <cfvo type="percent" val="25"/>
        <cfvo type="percent" val="100"/>
        <color rgb="FFFF0000"/>
        <color rgb="FFFFFF00"/>
        <color rgb="FF92D050"/>
      </colorScale>
    </cfRule>
  </conditionalFormatting>
  <pageMargins left="0.45" right="0.45" top="0.75" bottom="0.75" header="0.3" footer="0.3"/>
  <pageSetup paperSize="5" scale="2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showGridLines="0" topLeftCell="A14" zoomScale="75" zoomScaleNormal="75" workbookViewId="0">
      <selection activeCell="A20" sqref="A20:B20"/>
    </sheetView>
  </sheetViews>
  <sheetFormatPr baseColWidth="10" defaultRowHeight="14.5"/>
  <cols>
    <col min="1" max="1" width="11.81640625" customWidth="1"/>
    <col min="2" max="2" width="13.1796875" customWidth="1"/>
    <col min="3" max="3" width="17.36328125" customWidth="1"/>
    <col min="4" max="4" width="17.54296875" customWidth="1"/>
    <col min="5" max="7" width="23" customWidth="1"/>
  </cols>
  <sheetData>
    <row r="1" spans="1:8" ht="15.5">
      <c r="A1" s="214"/>
      <c r="B1" s="214"/>
      <c r="C1" s="214"/>
      <c r="D1" s="214"/>
      <c r="E1" s="412" t="s">
        <v>872</v>
      </c>
      <c r="F1" s="412"/>
      <c r="G1" s="412"/>
    </row>
    <row r="2" spans="1:8" ht="15.5">
      <c r="A2" s="422"/>
      <c r="B2" s="426" t="s">
        <v>873</v>
      </c>
      <c r="C2" s="426"/>
      <c r="D2" s="426"/>
      <c r="E2" s="413" t="s">
        <v>874</v>
      </c>
      <c r="F2" s="413"/>
      <c r="G2" s="413"/>
    </row>
    <row r="3" spans="1:8" ht="15.5">
      <c r="A3" s="422"/>
      <c r="B3" s="426"/>
      <c r="C3" s="426"/>
      <c r="D3" s="426"/>
      <c r="E3" s="413" t="s">
        <v>875</v>
      </c>
      <c r="F3" s="413"/>
      <c r="G3" s="413"/>
    </row>
    <row r="4" spans="1:8" ht="15.5">
      <c r="A4" s="422"/>
      <c r="B4" s="426"/>
      <c r="C4" s="426"/>
      <c r="D4" s="426"/>
      <c r="E4" s="413" t="s">
        <v>876</v>
      </c>
      <c r="F4" s="413"/>
      <c r="G4" s="413"/>
    </row>
    <row r="5" spans="1:8" ht="15.5">
      <c r="A5" s="422"/>
      <c r="B5" s="426"/>
      <c r="C5" s="426"/>
      <c r="D5" s="426"/>
      <c r="E5" s="413" t="s">
        <v>877</v>
      </c>
      <c r="F5" s="413"/>
      <c r="G5" s="413"/>
    </row>
    <row r="6" spans="1:8" ht="15.5">
      <c r="A6" s="223"/>
      <c r="B6" s="224"/>
      <c r="C6" s="224"/>
      <c r="D6" s="224"/>
      <c r="E6" s="224"/>
      <c r="F6" s="224"/>
      <c r="G6" s="225"/>
    </row>
    <row r="7" spans="1:8" ht="15.5">
      <c r="A7" s="220"/>
      <c r="B7" s="221"/>
      <c r="C7" s="221"/>
      <c r="D7" s="218" t="s">
        <v>878</v>
      </c>
      <c r="E7" s="217" t="s">
        <v>879</v>
      </c>
      <c r="F7" s="217" t="s">
        <v>880</v>
      </c>
      <c r="G7" s="217" t="s">
        <v>881</v>
      </c>
    </row>
    <row r="8" spans="1:8" ht="15.5">
      <c r="A8" s="220"/>
      <c r="B8" s="221"/>
      <c r="C8" s="221"/>
      <c r="D8" s="219" t="s">
        <v>882</v>
      </c>
      <c r="E8" s="230" t="s">
        <v>883</v>
      </c>
      <c r="F8" s="230" t="s">
        <v>884</v>
      </c>
      <c r="G8" s="229" t="s">
        <v>884</v>
      </c>
    </row>
    <row r="9" spans="1:8" ht="15.5">
      <c r="A9" s="220"/>
      <c r="B9" s="221"/>
      <c r="C9" s="221"/>
      <c r="D9" s="219" t="s">
        <v>885</v>
      </c>
      <c r="E9" s="230" t="s">
        <v>883</v>
      </c>
      <c r="F9" s="230" t="s">
        <v>886</v>
      </c>
      <c r="G9" s="230" t="s">
        <v>887</v>
      </c>
    </row>
    <row r="10" spans="1:8" ht="15.5">
      <c r="A10" s="226"/>
      <c r="B10" s="227"/>
      <c r="C10" s="227"/>
      <c r="D10" s="227"/>
      <c r="E10" s="227"/>
      <c r="F10" s="227"/>
      <c r="G10" s="228"/>
    </row>
    <row r="11" spans="1:8" ht="26.5" customHeight="1">
      <c r="A11" s="415" t="s">
        <v>888</v>
      </c>
      <c r="B11" s="415"/>
      <c r="C11" s="415"/>
      <c r="D11" s="415"/>
      <c r="E11" s="415"/>
      <c r="F11" s="415"/>
      <c r="G11" s="415"/>
    </row>
    <row r="12" spans="1:8" ht="55.5" customHeight="1">
      <c r="A12" s="417" t="s">
        <v>889</v>
      </c>
      <c r="B12" s="417"/>
      <c r="C12" s="217" t="s">
        <v>890</v>
      </c>
      <c r="D12" s="216" t="s">
        <v>891</v>
      </c>
      <c r="E12" s="414" t="s">
        <v>892</v>
      </c>
      <c r="F12" s="414"/>
      <c r="G12" s="414"/>
    </row>
    <row r="13" spans="1:8" ht="109.5" customHeight="1">
      <c r="A13" s="418">
        <v>0</v>
      </c>
      <c r="B13" s="419"/>
      <c r="C13" s="231">
        <v>40</v>
      </c>
      <c r="D13" s="209">
        <v>0</v>
      </c>
      <c r="E13" s="424" t="s">
        <v>907</v>
      </c>
      <c r="F13" s="424"/>
      <c r="G13" s="424"/>
      <c r="H13" s="211"/>
    </row>
    <row r="14" spans="1:8" ht="119" customHeight="1">
      <c r="A14" s="420" t="s">
        <v>893</v>
      </c>
      <c r="B14" s="420"/>
      <c r="C14" s="231">
        <v>56</v>
      </c>
      <c r="D14" s="209">
        <v>0.20860000000000001</v>
      </c>
      <c r="E14" s="424" t="s">
        <v>905</v>
      </c>
      <c r="F14" s="424"/>
      <c r="G14" s="424"/>
      <c r="H14" s="211"/>
    </row>
    <row r="15" spans="1:8" ht="140" customHeight="1">
      <c r="A15" s="421" t="s">
        <v>894</v>
      </c>
      <c r="B15" s="421"/>
      <c r="C15" s="231">
        <v>55</v>
      </c>
      <c r="D15" s="209">
        <v>0.63170000000000004</v>
      </c>
      <c r="E15" s="424" t="s">
        <v>906</v>
      </c>
      <c r="F15" s="424"/>
      <c r="G15" s="424"/>
      <c r="H15" s="211"/>
    </row>
    <row r="16" spans="1:8" ht="34" customHeight="1">
      <c r="A16" s="417" t="s">
        <v>895</v>
      </c>
      <c r="B16" s="417"/>
      <c r="C16" s="216">
        <f>SUM(C13:C15)</f>
        <v>151</v>
      </c>
      <c r="D16" s="210">
        <v>0.30740000000000001</v>
      </c>
      <c r="E16" s="425"/>
      <c r="F16" s="425"/>
      <c r="G16" s="425"/>
    </row>
    <row r="17" spans="1:7" ht="15.5">
      <c r="A17" s="220"/>
      <c r="B17" s="221"/>
      <c r="C17" s="221"/>
      <c r="D17" s="221"/>
      <c r="E17" s="221"/>
      <c r="F17" s="221"/>
      <c r="G17" s="222"/>
    </row>
    <row r="18" spans="1:7" ht="15.5">
      <c r="A18" s="415" t="s">
        <v>896</v>
      </c>
      <c r="B18" s="415"/>
      <c r="C18" s="415"/>
      <c r="D18" s="415"/>
      <c r="E18" s="415"/>
      <c r="F18" s="415"/>
      <c r="G18" s="415"/>
    </row>
    <row r="19" spans="1:7" ht="15.5">
      <c r="A19" s="417" t="s">
        <v>897</v>
      </c>
      <c r="B19" s="417"/>
      <c r="C19" s="414" t="s">
        <v>898</v>
      </c>
      <c r="D19" s="414"/>
      <c r="E19" s="414" t="s">
        <v>899</v>
      </c>
      <c r="F19" s="414"/>
      <c r="G19" s="414"/>
    </row>
    <row r="20" spans="1:7" ht="74" customHeight="1">
      <c r="A20" s="427">
        <f>+SEG_PA_EPA_1T_2022!W177</f>
        <v>32545776327.986828</v>
      </c>
      <c r="B20" s="428"/>
      <c r="C20" s="427">
        <f>+SEG_PA_EPA_1T_2022!X177</f>
        <v>24460571644.27</v>
      </c>
      <c r="D20" s="428"/>
      <c r="E20" s="423">
        <f>+C20/A20</f>
        <v>0.75157437935305349</v>
      </c>
      <c r="F20" s="423"/>
      <c r="G20" s="423"/>
    </row>
    <row r="21" spans="1:7" ht="15.5">
      <c r="A21" s="220"/>
      <c r="B21" s="221"/>
      <c r="C21" s="221"/>
      <c r="D21" s="221"/>
      <c r="E21" s="221"/>
      <c r="F21" s="221"/>
      <c r="G21" s="222"/>
    </row>
    <row r="22" spans="1:7" ht="15.5">
      <c r="A22" s="415" t="s">
        <v>900</v>
      </c>
      <c r="B22" s="415"/>
      <c r="C22" s="415"/>
      <c r="D22" s="415"/>
      <c r="E22" s="415"/>
      <c r="F22" s="415"/>
      <c r="G22" s="415"/>
    </row>
    <row r="23" spans="1:7" ht="15.5">
      <c r="A23" s="416"/>
      <c r="B23" s="416"/>
      <c r="C23" s="416"/>
      <c r="D23" s="416"/>
      <c r="E23" s="416"/>
      <c r="F23" s="416"/>
      <c r="G23" s="416"/>
    </row>
    <row r="24" spans="1:7" ht="16" thickBot="1">
      <c r="A24" s="220"/>
      <c r="B24" s="221"/>
      <c r="C24" s="221"/>
      <c r="D24" s="221"/>
      <c r="E24" s="221"/>
      <c r="F24" s="221"/>
      <c r="G24" s="222"/>
    </row>
    <row r="25" spans="1:7" ht="15.5">
      <c r="A25" s="430" t="s">
        <v>901</v>
      </c>
      <c r="B25" s="430"/>
      <c r="C25" s="430"/>
      <c r="D25" s="430"/>
      <c r="E25" s="430"/>
      <c r="F25" s="430"/>
      <c r="G25" s="430"/>
    </row>
    <row r="26" spans="1:7" ht="15.5">
      <c r="A26" s="426"/>
      <c r="B26" s="431"/>
      <c r="C26" s="431"/>
      <c r="D26" s="431"/>
      <c r="E26" s="431"/>
      <c r="F26" s="431"/>
      <c r="G26" s="431"/>
    </row>
    <row r="27" spans="1:7" ht="15.5">
      <c r="A27" s="220"/>
      <c r="B27" s="221"/>
      <c r="C27" s="221"/>
      <c r="D27" s="221"/>
      <c r="E27" s="221"/>
      <c r="F27" s="221"/>
      <c r="G27" s="222"/>
    </row>
    <row r="28" spans="1:7" ht="15.5">
      <c r="A28" s="215" t="s">
        <v>902</v>
      </c>
      <c r="B28" s="429"/>
      <c r="C28" s="429"/>
      <c r="D28" s="429"/>
      <c r="E28" s="429"/>
      <c r="F28" s="429"/>
      <c r="G28" s="429"/>
    </row>
    <row r="29" spans="1:7" ht="15.5">
      <c r="A29" s="215" t="s">
        <v>903</v>
      </c>
      <c r="B29" s="429"/>
      <c r="C29" s="429"/>
      <c r="D29" s="429"/>
      <c r="E29" s="429"/>
      <c r="F29" s="429"/>
      <c r="G29" s="429"/>
    </row>
    <row r="30" spans="1:7" ht="15.5">
      <c r="A30" s="215" t="s">
        <v>904</v>
      </c>
      <c r="B30" s="429"/>
      <c r="C30" s="429"/>
      <c r="D30" s="429"/>
      <c r="E30" s="429"/>
      <c r="F30" s="429"/>
      <c r="G30" s="429"/>
    </row>
  </sheetData>
  <mergeCells count="32">
    <mergeCell ref="B28:G28"/>
    <mergeCell ref="B29:G29"/>
    <mergeCell ref="B30:G30"/>
    <mergeCell ref="A25:G25"/>
    <mergeCell ref="A26:G26"/>
    <mergeCell ref="A2:A5"/>
    <mergeCell ref="E20:G20"/>
    <mergeCell ref="E13:G13"/>
    <mergeCell ref="E14:G14"/>
    <mergeCell ref="E15:G15"/>
    <mergeCell ref="E16:G16"/>
    <mergeCell ref="A11:G11"/>
    <mergeCell ref="A18:G18"/>
    <mergeCell ref="B2:D5"/>
    <mergeCell ref="A19:B19"/>
    <mergeCell ref="C19:D19"/>
    <mergeCell ref="E19:G19"/>
    <mergeCell ref="A20:B20"/>
    <mergeCell ref="C20:D20"/>
    <mergeCell ref="A22:G22"/>
    <mergeCell ref="A23:G23"/>
    <mergeCell ref="A12:B12"/>
    <mergeCell ref="A13:B13"/>
    <mergeCell ref="A14:B14"/>
    <mergeCell ref="A15:B15"/>
    <mergeCell ref="A16:B16"/>
    <mergeCell ref="E1:G1"/>
    <mergeCell ref="E2:G2"/>
    <mergeCell ref="E3:G3"/>
    <mergeCell ref="E12:G12"/>
    <mergeCell ref="E4:G4"/>
    <mergeCell ref="E5:G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60"/>
  <sheetViews>
    <sheetView topLeftCell="I206" zoomScale="68" zoomScaleNormal="68" workbookViewId="0">
      <selection activeCell="J210" sqref="J210"/>
    </sheetView>
  </sheetViews>
  <sheetFormatPr baseColWidth="10" defaultColWidth="31.1796875" defaultRowHeight="15.5"/>
  <cols>
    <col min="1" max="1" width="22.453125" style="86" hidden="1" customWidth="1"/>
    <col min="2" max="2" width="5" style="86" hidden="1" customWidth="1"/>
    <col min="3" max="3" width="5.453125" style="86" hidden="1" customWidth="1"/>
    <col min="4" max="4" width="24.453125" style="143" hidden="1" customWidth="1"/>
    <col min="5" max="5" width="22.1796875" style="86" hidden="1" customWidth="1"/>
    <col min="6" max="6" width="23.453125" style="144" hidden="1" customWidth="1"/>
    <col min="7" max="7" width="32.453125" style="86" hidden="1" customWidth="1"/>
    <col min="8" max="8" width="23.81640625" style="144" hidden="1" customWidth="1"/>
    <col min="9" max="9" width="30.54296875" style="92" customWidth="1"/>
    <col min="10" max="10" width="31.54296875" style="145" customWidth="1"/>
    <col min="11" max="11" width="30.453125" style="86" hidden="1" customWidth="1"/>
    <col min="12" max="12" width="31.7265625" style="86" hidden="1" customWidth="1"/>
    <col min="13" max="13" width="31.26953125" style="86" hidden="1" customWidth="1"/>
    <col min="14" max="14" width="30.1796875" style="86" hidden="1" customWidth="1"/>
    <col min="15" max="15" width="30.453125" style="86" hidden="1" customWidth="1"/>
    <col min="16" max="16" width="26.26953125" style="86" hidden="1" customWidth="1"/>
    <col min="17" max="17" width="25.26953125" style="86" hidden="1" customWidth="1"/>
    <col min="18" max="18" width="22.54296875" style="86" hidden="1" customWidth="1"/>
    <col min="19" max="19" width="30.453125" style="86" hidden="1" customWidth="1"/>
    <col min="20" max="20" width="26.26953125" style="86" hidden="1" customWidth="1"/>
    <col min="21" max="21" width="25.26953125" style="86" hidden="1" customWidth="1"/>
    <col min="22" max="22" width="22.54296875" style="86" hidden="1" customWidth="1"/>
    <col min="23" max="23" width="38.90625" style="86" customWidth="1"/>
    <col min="24" max="24" width="32.453125" style="87" hidden="1" customWidth="1"/>
    <col min="25" max="25" width="29.26953125" style="87" hidden="1" customWidth="1"/>
    <col min="26" max="27" width="32.26953125" style="86" hidden="1" customWidth="1"/>
    <col min="28" max="28" width="31.1796875" style="86" hidden="1" customWidth="1"/>
    <col min="29" max="29" width="26.26953125" style="86" hidden="1" customWidth="1"/>
    <col min="30" max="30" width="3.453125" style="86" hidden="1" customWidth="1"/>
    <col min="31" max="31" width="21.7265625" style="86" customWidth="1"/>
    <col min="32" max="32" width="23" style="86" customWidth="1"/>
    <col min="33" max="33" width="19.90625" style="86" customWidth="1"/>
    <col min="34" max="34" width="24.81640625" style="86" customWidth="1"/>
    <col min="35" max="35" width="22.26953125" style="86" customWidth="1"/>
    <col min="36" max="36" width="25.453125" style="86" customWidth="1"/>
    <col min="37" max="233" width="16.453125" style="86" customWidth="1"/>
    <col min="234" max="234" width="53.453125" style="86" customWidth="1"/>
    <col min="235" max="235" width="31.453125" style="86" customWidth="1"/>
    <col min="236" max="236" width="53.453125" style="86" customWidth="1"/>
    <col min="237" max="237" width="31.453125" style="86" customWidth="1"/>
    <col min="238" max="238" width="43.54296875" style="86" customWidth="1"/>
    <col min="239" max="239" width="50.81640625" style="86" customWidth="1"/>
    <col min="240" max="240" width="50.1796875" style="86" customWidth="1"/>
    <col min="241" max="241" width="53.1796875" style="86" customWidth="1"/>
    <col min="242" max="242" width="85.54296875" style="86" customWidth="1"/>
    <col min="243" max="243" width="49.81640625" style="86" customWidth="1"/>
    <col min="244" max="244" width="92.453125" style="86" customWidth="1"/>
    <col min="245" max="245" width="53.81640625" style="86" customWidth="1"/>
    <col min="246" max="246" width="55.1796875" style="86" customWidth="1"/>
    <col min="247" max="247" width="52.81640625" style="86" customWidth="1"/>
    <col min="248" max="248" width="51.1796875" style="86" customWidth="1"/>
    <col min="249" max="249" width="48.453125" style="86" customWidth="1"/>
    <col min="250" max="250" width="4.54296875" style="86" customWidth="1"/>
    <col min="251" max="252" width="31.1796875" style="86"/>
    <col min="253" max="253" width="22.453125" style="86" customWidth="1"/>
    <col min="254" max="254" width="5" style="86" customWidth="1"/>
    <col min="255" max="255" width="5.453125" style="86" customWidth="1"/>
    <col min="256" max="256" width="24.453125" style="86" customWidth="1"/>
    <col min="257" max="257" width="22.1796875" style="86" customWidth="1"/>
    <col min="258" max="258" width="23.453125" style="86" customWidth="1"/>
    <col min="259" max="259" width="32.453125" style="86" customWidth="1"/>
    <col min="260" max="260" width="23.81640625" style="86" customWidth="1"/>
    <col min="261" max="261" width="28.1796875" style="86" customWidth="1"/>
    <col min="262" max="262" width="23.54296875" style="86" customWidth="1"/>
    <col min="263" max="264" width="23.453125" style="86" customWidth="1"/>
    <col min="265" max="265" width="22.1796875" style="86" customWidth="1"/>
    <col min="266" max="266" width="22.54296875" style="86" customWidth="1"/>
    <col min="267" max="267" width="2.54296875" style="86" customWidth="1"/>
    <col min="268" max="268" width="3.81640625" style="86" customWidth="1"/>
    <col min="269" max="269" width="23.453125" style="86" customWidth="1"/>
    <col min="270" max="270" width="42.1796875" style="86" customWidth="1"/>
    <col min="271" max="271" width="25.1796875" style="86" customWidth="1"/>
    <col min="272" max="489" width="16.453125" style="86" customWidth="1"/>
    <col min="490" max="490" width="53.453125" style="86" customWidth="1"/>
    <col min="491" max="491" width="31.453125" style="86" customWidth="1"/>
    <col min="492" max="492" width="53.453125" style="86" customWidth="1"/>
    <col min="493" max="493" width="31.453125" style="86" customWidth="1"/>
    <col min="494" max="494" width="43.54296875" style="86" customWidth="1"/>
    <col min="495" max="495" width="50.81640625" style="86" customWidth="1"/>
    <col min="496" max="496" width="50.1796875" style="86" customWidth="1"/>
    <col min="497" max="497" width="53.1796875" style="86" customWidth="1"/>
    <col min="498" max="498" width="85.54296875" style="86" customWidth="1"/>
    <col min="499" max="499" width="49.81640625" style="86" customWidth="1"/>
    <col min="500" max="500" width="92.453125" style="86" customWidth="1"/>
    <col min="501" max="501" width="53.81640625" style="86" customWidth="1"/>
    <col min="502" max="502" width="55.1796875" style="86" customWidth="1"/>
    <col min="503" max="503" width="52.81640625" style="86" customWidth="1"/>
    <col min="504" max="504" width="51.1796875" style="86" customWidth="1"/>
    <col min="505" max="505" width="48.453125" style="86" customWidth="1"/>
    <col min="506" max="506" width="4.54296875" style="86" customWidth="1"/>
    <col min="507" max="508" width="31.1796875" style="86"/>
    <col min="509" max="509" width="22.453125" style="86" customWidth="1"/>
    <col min="510" max="510" width="5" style="86" customWidth="1"/>
    <col min="511" max="511" width="5.453125" style="86" customWidth="1"/>
    <col min="512" max="512" width="24.453125" style="86" customWidth="1"/>
    <col min="513" max="513" width="22.1796875" style="86" customWidth="1"/>
    <col min="514" max="514" width="23.453125" style="86" customWidth="1"/>
    <col min="515" max="515" width="32.453125" style="86" customWidth="1"/>
    <col min="516" max="516" width="23.81640625" style="86" customWidth="1"/>
    <col min="517" max="517" width="28.1796875" style="86" customWidth="1"/>
    <col min="518" max="518" width="23.54296875" style="86" customWidth="1"/>
    <col min="519" max="520" width="23.453125" style="86" customWidth="1"/>
    <col min="521" max="521" width="22.1796875" style="86" customWidth="1"/>
    <col min="522" max="522" width="22.54296875" style="86" customWidth="1"/>
    <col min="523" max="523" width="2.54296875" style="86" customWidth="1"/>
    <col min="524" max="524" width="3.81640625" style="86" customWidth="1"/>
    <col min="525" max="525" width="23.453125" style="86" customWidth="1"/>
    <col min="526" max="526" width="42.1796875" style="86" customWidth="1"/>
    <col min="527" max="527" width="25.1796875" style="86" customWidth="1"/>
    <col min="528" max="745" width="16.453125" style="86" customWidth="1"/>
    <col min="746" max="746" width="53.453125" style="86" customWidth="1"/>
    <col min="747" max="747" width="31.453125" style="86" customWidth="1"/>
    <col min="748" max="748" width="53.453125" style="86" customWidth="1"/>
    <col min="749" max="749" width="31.453125" style="86" customWidth="1"/>
    <col min="750" max="750" width="43.54296875" style="86" customWidth="1"/>
    <col min="751" max="751" width="50.81640625" style="86" customWidth="1"/>
    <col min="752" max="752" width="50.1796875" style="86" customWidth="1"/>
    <col min="753" max="753" width="53.1796875" style="86" customWidth="1"/>
    <col min="754" max="754" width="85.54296875" style="86" customWidth="1"/>
    <col min="755" max="755" width="49.81640625" style="86" customWidth="1"/>
    <col min="756" max="756" width="92.453125" style="86" customWidth="1"/>
    <col min="757" max="757" width="53.81640625" style="86" customWidth="1"/>
    <col min="758" max="758" width="55.1796875" style="86" customWidth="1"/>
    <col min="759" max="759" width="52.81640625" style="86" customWidth="1"/>
    <col min="760" max="760" width="51.1796875" style="86" customWidth="1"/>
    <col min="761" max="761" width="48.453125" style="86" customWidth="1"/>
    <col min="762" max="762" width="4.54296875" style="86" customWidth="1"/>
    <col min="763" max="764" width="31.1796875" style="86"/>
    <col min="765" max="765" width="22.453125" style="86" customWidth="1"/>
    <col min="766" max="766" width="5" style="86" customWidth="1"/>
    <col min="767" max="767" width="5.453125" style="86" customWidth="1"/>
    <col min="768" max="768" width="24.453125" style="86" customWidth="1"/>
    <col min="769" max="769" width="22.1796875" style="86" customWidth="1"/>
    <col min="770" max="770" width="23.453125" style="86" customWidth="1"/>
    <col min="771" max="771" width="32.453125" style="86" customWidth="1"/>
    <col min="772" max="772" width="23.81640625" style="86" customWidth="1"/>
    <col min="773" max="773" width="28.1796875" style="86" customWidth="1"/>
    <col min="774" max="774" width="23.54296875" style="86" customWidth="1"/>
    <col min="775" max="776" width="23.453125" style="86" customWidth="1"/>
    <col min="777" max="777" width="22.1796875" style="86" customWidth="1"/>
    <col min="778" max="778" width="22.54296875" style="86" customWidth="1"/>
    <col min="779" max="779" width="2.54296875" style="86" customWidth="1"/>
    <col min="780" max="780" width="3.81640625" style="86" customWidth="1"/>
    <col min="781" max="781" width="23.453125" style="86" customWidth="1"/>
    <col min="782" max="782" width="42.1796875" style="86" customWidth="1"/>
    <col min="783" max="783" width="25.1796875" style="86" customWidth="1"/>
    <col min="784" max="1001" width="16.453125" style="86" customWidth="1"/>
    <col min="1002" max="1002" width="53.453125" style="86" customWidth="1"/>
    <col min="1003" max="1003" width="31.453125" style="86" customWidth="1"/>
    <col min="1004" max="1004" width="53.453125" style="86" customWidth="1"/>
    <col min="1005" max="1005" width="31.453125" style="86" customWidth="1"/>
    <col min="1006" max="1006" width="43.54296875" style="86" customWidth="1"/>
    <col min="1007" max="1007" width="50.81640625" style="86" customWidth="1"/>
    <col min="1008" max="1008" width="50.1796875" style="86" customWidth="1"/>
    <col min="1009" max="1009" width="53.1796875" style="86" customWidth="1"/>
    <col min="1010" max="1010" width="85.54296875" style="86" customWidth="1"/>
    <col min="1011" max="1011" width="49.81640625" style="86" customWidth="1"/>
    <col min="1012" max="1012" width="92.453125" style="86" customWidth="1"/>
    <col min="1013" max="1013" width="53.81640625" style="86" customWidth="1"/>
    <col min="1014" max="1014" width="55.1796875" style="86" customWidth="1"/>
    <col min="1015" max="1015" width="52.81640625" style="86" customWidth="1"/>
    <col min="1016" max="1016" width="51.1796875" style="86" customWidth="1"/>
    <col min="1017" max="1017" width="48.453125" style="86" customWidth="1"/>
    <col min="1018" max="1018" width="4.54296875" style="86" customWidth="1"/>
    <col min="1019" max="1020" width="31.1796875" style="86"/>
    <col min="1021" max="1021" width="22.453125" style="86" customWidth="1"/>
    <col min="1022" max="1022" width="5" style="86" customWidth="1"/>
    <col min="1023" max="1023" width="5.453125" style="86" customWidth="1"/>
    <col min="1024" max="1024" width="24.453125" style="86" customWidth="1"/>
    <col min="1025" max="1025" width="22.1796875" style="86" customWidth="1"/>
    <col min="1026" max="1026" width="23.453125" style="86" customWidth="1"/>
    <col min="1027" max="1027" width="32.453125" style="86" customWidth="1"/>
    <col min="1028" max="1028" width="23.81640625" style="86" customWidth="1"/>
    <col min="1029" max="1029" width="28.1796875" style="86" customWidth="1"/>
    <col min="1030" max="1030" width="23.54296875" style="86" customWidth="1"/>
    <col min="1031" max="1032" width="23.453125" style="86" customWidth="1"/>
    <col min="1033" max="1033" width="22.1796875" style="86" customWidth="1"/>
    <col min="1034" max="1034" width="22.54296875" style="86" customWidth="1"/>
    <col min="1035" max="1035" width="2.54296875" style="86" customWidth="1"/>
    <col min="1036" max="1036" width="3.81640625" style="86" customWidth="1"/>
    <col min="1037" max="1037" width="23.453125" style="86" customWidth="1"/>
    <col min="1038" max="1038" width="42.1796875" style="86" customWidth="1"/>
    <col min="1039" max="1039" width="25.1796875" style="86" customWidth="1"/>
    <col min="1040" max="1257" width="16.453125" style="86" customWidth="1"/>
    <col min="1258" max="1258" width="53.453125" style="86" customWidth="1"/>
    <col min="1259" max="1259" width="31.453125" style="86" customWidth="1"/>
    <col min="1260" max="1260" width="53.453125" style="86" customWidth="1"/>
    <col min="1261" max="1261" width="31.453125" style="86" customWidth="1"/>
    <col min="1262" max="1262" width="43.54296875" style="86" customWidth="1"/>
    <col min="1263" max="1263" width="50.81640625" style="86" customWidth="1"/>
    <col min="1264" max="1264" width="50.1796875" style="86" customWidth="1"/>
    <col min="1265" max="1265" width="53.1796875" style="86" customWidth="1"/>
    <col min="1266" max="1266" width="85.54296875" style="86" customWidth="1"/>
    <col min="1267" max="1267" width="49.81640625" style="86" customWidth="1"/>
    <col min="1268" max="1268" width="92.453125" style="86" customWidth="1"/>
    <col min="1269" max="1269" width="53.81640625" style="86" customWidth="1"/>
    <col min="1270" max="1270" width="55.1796875" style="86" customWidth="1"/>
    <col min="1271" max="1271" width="52.81640625" style="86" customWidth="1"/>
    <col min="1272" max="1272" width="51.1796875" style="86" customWidth="1"/>
    <col min="1273" max="1273" width="48.453125" style="86" customWidth="1"/>
    <col min="1274" max="1274" width="4.54296875" style="86" customWidth="1"/>
    <col min="1275" max="1276" width="31.1796875" style="86"/>
    <col min="1277" max="1277" width="22.453125" style="86" customWidth="1"/>
    <col min="1278" max="1278" width="5" style="86" customWidth="1"/>
    <col min="1279" max="1279" width="5.453125" style="86" customWidth="1"/>
    <col min="1280" max="1280" width="24.453125" style="86" customWidth="1"/>
    <col min="1281" max="1281" width="22.1796875" style="86" customWidth="1"/>
    <col min="1282" max="1282" width="23.453125" style="86" customWidth="1"/>
    <col min="1283" max="1283" width="32.453125" style="86" customWidth="1"/>
    <col min="1284" max="1284" width="23.81640625" style="86" customWidth="1"/>
    <col min="1285" max="1285" width="28.1796875" style="86" customWidth="1"/>
    <col min="1286" max="1286" width="23.54296875" style="86" customWidth="1"/>
    <col min="1287" max="1288" width="23.453125" style="86" customWidth="1"/>
    <col min="1289" max="1289" width="22.1796875" style="86" customWidth="1"/>
    <col min="1290" max="1290" width="22.54296875" style="86" customWidth="1"/>
    <col min="1291" max="1291" width="2.54296875" style="86" customWidth="1"/>
    <col min="1292" max="1292" width="3.81640625" style="86" customWidth="1"/>
    <col min="1293" max="1293" width="23.453125" style="86" customWidth="1"/>
    <col min="1294" max="1294" width="42.1796875" style="86" customWidth="1"/>
    <col min="1295" max="1295" width="25.1796875" style="86" customWidth="1"/>
    <col min="1296" max="1513" width="16.453125" style="86" customWidth="1"/>
    <col min="1514" max="1514" width="53.453125" style="86" customWidth="1"/>
    <col min="1515" max="1515" width="31.453125" style="86" customWidth="1"/>
    <col min="1516" max="1516" width="53.453125" style="86" customWidth="1"/>
    <col min="1517" max="1517" width="31.453125" style="86" customWidth="1"/>
    <col min="1518" max="1518" width="43.54296875" style="86" customWidth="1"/>
    <col min="1519" max="1519" width="50.81640625" style="86" customWidth="1"/>
    <col min="1520" max="1520" width="50.1796875" style="86" customWidth="1"/>
    <col min="1521" max="1521" width="53.1796875" style="86" customWidth="1"/>
    <col min="1522" max="1522" width="85.54296875" style="86" customWidth="1"/>
    <col min="1523" max="1523" width="49.81640625" style="86" customWidth="1"/>
    <col min="1524" max="1524" width="92.453125" style="86" customWidth="1"/>
    <col min="1525" max="1525" width="53.81640625" style="86" customWidth="1"/>
    <col min="1526" max="1526" width="55.1796875" style="86" customWidth="1"/>
    <col min="1527" max="1527" width="52.81640625" style="86" customWidth="1"/>
    <col min="1528" max="1528" width="51.1796875" style="86" customWidth="1"/>
    <col min="1529" max="1529" width="48.453125" style="86" customWidth="1"/>
    <col min="1530" max="1530" width="4.54296875" style="86" customWidth="1"/>
    <col min="1531" max="1532" width="31.1796875" style="86"/>
    <col min="1533" max="1533" width="22.453125" style="86" customWidth="1"/>
    <col min="1534" max="1534" width="5" style="86" customWidth="1"/>
    <col min="1535" max="1535" width="5.453125" style="86" customWidth="1"/>
    <col min="1536" max="1536" width="24.453125" style="86" customWidth="1"/>
    <col min="1537" max="1537" width="22.1796875" style="86" customWidth="1"/>
    <col min="1538" max="1538" width="23.453125" style="86" customWidth="1"/>
    <col min="1539" max="1539" width="32.453125" style="86" customWidth="1"/>
    <col min="1540" max="1540" width="23.81640625" style="86" customWidth="1"/>
    <col min="1541" max="1541" width="28.1796875" style="86" customWidth="1"/>
    <col min="1542" max="1542" width="23.54296875" style="86" customWidth="1"/>
    <col min="1543" max="1544" width="23.453125" style="86" customWidth="1"/>
    <col min="1545" max="1545" width="22.1796875" style="86" customWidth="1"/>
    <col min="1546" max="1546" width="22.54296875" style="86" customWidth="1"/>
    <col min="1547" max="1547" width="2.54296875" style="86" customWidth="1"/>
    <col min="1548" max="1548" width="3.81640625" style="86" customWidth="1"/>
    <col min="1549" max="1549" width="23.453125" style="86" customWidth="1"/>
    <col min="1550" max="1550" width="42.1796875" style="86" customWidth="1"/>
    <col min="1551" max="1551" width="25.1796875" style="86" customWidth="1"/>
    <col min="1552" max="1769" width="16.453125" style="86" customWidth="1"/>
    <col min="1770" max="1770" width="53.453125" style="86" customWidth="1"/>
    <col min="1771" max="1771" width="31.453125" style="86" customWidth="1"/>
    <col min="1772" max="1772" width="53.453125" style="86" customWidth="1"/>
    <col min="1773" max="1773" width="31.453125" style="86" customWidth="1"/>
    <col min="1774" max="1774" width="43.54296875" style="86" customWidth="1"/>
    <col min="1775" max="1775" width="50.81640625" style="86" customWidth="1"/>
    <col min="1776" max="1776" width="50.1796875" style="86" customWidth="1"/>
    <col min="1777" max="1777" width="53.1796875" style="86" customWidth="1"/>
    <col min="1778" max="1778" width="85.54296875" style="86" customWidth="1"/>
    <col min="1779" max="1779" width="49.81640625" style="86" customWidth="1"/>
    <col min="1780" max="1780" width="92.453125" style="86" customWidth="1"/>
    <col min="1781" max="1781" width="53.81640625" style="86" customWidth="1"/>
    <col min="1782" max="1782" width="55.1796875" style="86" customWidth="1"/>
    <col min="1783" max="1783" width="52.81640625" style="86" customWidth="1"/>
    <col min="1784" max="1784" width="51.1796875" style="86" customWidth="1"/>
    <col min="1785" max="1785" width="48.453125" style="86" customWidth="1"/>
    <col min="1786" max="1786" width="4.54296875" style="86" customWidth="1"/>
    <col min="1787" max="1788" width="31.1796875" style="86"/>
    <col min="1789" max="1789" width="22.453125" style="86" customWidth="1"/>
    <col min="1790" max="1790" width="5" style="86" customWidth="1"/>
    <col min="1791" max="1791" width="5.453125" style="86" customWidth="1"/>
    <col min="1792" max="1792" width="24.453125" style="86" customWidth="1"/>
    <col min="1793" max="1793" width="22.1796875" style="86" customWidth="1"/>
    <col min="1794" max="1794" width="23.453125" style="86" customWidth="1"/>
    <col min="1795" max="1795" width="32.453125" style="86" customWidth="1"/>
    <col min="1796" max="1796" width="23.81640625" style="86" customWidth="1"/>
    <col min="1797" max="1797" width="28.1796875" style="86" customWidth="1"/>
    <col min="1798" max="1798" width="23.54296875" style="86" customWidth="1"/>
    <col min="1799" max="1800" width="23.453125" style="86" customWidth="1"/>
    <col min="1801" max="1801" width="22.1796875" style="86" customWidth="1"/>
    <col min="1802" max="1802" width="22.54296875" style="86" customWidth="1"/>
    <col min="1803" max="1803" width="2.54296875" style="86" customWidth="1"/>
    <col min="1804" max="1804" width="3.81640625" style="86" customWidth="1"/>
    <col min="1805" max="1805" width="23.453125" style="86" customWidth="1"/>
    <col min="1806" max="1806" width="42.1796875" style="86" customWidth="1"/>
    <col min="1807" max="1807" width="25.1796875" style="86" customWidth="1"/>
    <col min="1808" max="2025" width="16.453125" style="86" customWidth="1"/>
    <col min="2026" max="2026" width="53.453125" style="86" customWidth="1"/>
    <col min="2027" max="2027" width="31.453125" style="86" customWidth="1"/>
    <col min="2028" max="2028" width="53.453125" style="86" customWidth="1"/>
    <col min="2029" max="2029" width="31.453125" style="86" customWidth="1"/>
    <col min="2030" max="2030" width="43.54296875" style="86" customWidth="1"/>
    <col min="2031" max="2031" width="50.81640625" style="86" customWidth="1"/>
    <col min="2032" max="2032" width="50.1796875" style="86" customWidth="1"/>
    <col min="2033" max="2033" width="53.1796875" style="86" customWidth="1"/>
    <col min="2034" max="2034" width="85.54296875" style="86" customWidth="1"/>
    <col min="2035" max="2035" width="49.81640625" style="86" customWidth="1"/>
    <col min="2036" max="2036" width="92.453125" style="86" customWidth="1"/>
    <col min="2037" max="2037" width="53.81640625" style="86" customWidth="1"/>
    <col min="2038" max="2038" width="55.1796875" style="86" customWidth="1"/>
    <col min="2039" max="2039" width="52.81640625" style="86" customWidth="1"/>
    <col min="2040" max="2040" width="51.1796875" style="86" customWidth="1"/>
    <col min="2041" max="2041" width="48.453125" style="86" customWidth="1"/>
    <col min="2042" max="2042" width="4.54296875" style="86" customWidth="1"/>
    <col min="2043" max="2044" width="31.1796875" style="86"/>
    <col min="2045" max="2045" width="22.453125" style="86" customWidth="1"/>
    <col min="2046" max="2046" width="5" style="86" customWidth="1"/>
    <col min="2047" max="2047" width="5.453125" style="86" customWidth="1"/>
    <col min="2048" max="2048" width="24.453125" style="86" customWidth="1"/>
    <col min="2049" max="2049" width="22.1796875" style="86" customWidth="1"/>
    <col min="2050" max="2050" width="23.453125" style="86" customWidth="1"/>
    <col min="2051" max="2051" width="32.453125" style="86" customWidth="1"/>
    <col min="2052" max="2052" width="23.81640625" style="86" customWidth="1"/>
    <col min="2053" max="2053" width="28.1796875" style="86" customWidth="1"/>
    <col min="2054" max="2054" width="23.54296875" style="86" customWidth="1"/>
    <col min="2055" max="2056" width="23.453125" style="86" customWidth="1"/>
    <col min="2057" max="2057" width="22.1796875" style="86" customWidth="1"/>
    <col min="2058" max="2058" width="22.54296875" style="86" customWidth="1"/>
    <col min="2059" max="2059" width="2.54296875" style="86" customWidth="1"/>
    <col min="2060" max="2060" width="3.81640625" style="86" customWidth="1"/>
    <col min="2061" max="2061" width="23.453125" style="86" customWidth="1"/>
    <col min="2062" max="2062" width="42.1796875" style="86" customWidth="1"/>
    <col min="2063" max="2063" width="25.1796875" style="86" customWidth="1"/>
    <col min="2064" max="2281" width="16.453125" style="86" customWidth="1"/>
    <col min="2282" max="2282" width="53.453125" style="86" customWidth="1"/>
    <col min="2283" max="2283" width="31.453125" style="86" customWidth="1"/>
    <col min="2284" max="2284" width="53.453125" style="86" customWidth="1"/>
    <col min="2285" max="2285" width="31.453125" style="86" customWidth="1"/>
    <col min="2286" max="2286" width="43.54296875" style="86" customWidth="1"/>
    <col min="2287" max="2287" width="50.81640625" style="86" customWidth="1"/>
    <col min="2288" max="2288" width="50.1796875" style="86" customWidth="1"/>
    <col min="2289" max="2289" width="53.1796875" style="86" customWidth="1"/>
    <col min="2290" max="2290" width="85.54296875" style="86" customWidth="1"/>
    <col min="2291" max="2291" width="49.81640625" style="86" customWidth="1"/>
    <col min="2292" max="2292" width="92.453125" style="86" customWidth="1"/>
    <col min="2293" max="2293" width="53.81640625" style="86" customWidth="1"/>
    <col min="2294" max="2294" width="55.1796875" style="86" customWidth="1"/>
    <col min="2295" max="2295" width="52.81640625" style="86" customWidth="1"/>
    <col min="2296" max="2296" width="51.1796875" style="86" customWidth="1"/>
    <col min="2297" max="2297" width="48.453125" style="86" customWidth="1"/>
    <col min="2298" max="2298" width="4.54296875" style="86" customWidth="1"/>
    <col min="2299" max="2300" width="31.1796875" style="86"/>
    <col min="2301" max="2301" width="22.453125" style="86" customWidth="1"/>
    <col min="2302" max="2302" width="5" style="86" customWidth="1"/>
    <col min="2303" max="2303" width="5.453125" style="86" customWidth="1"/>
    <col min="2304" max="2304" width="24.453125" style="86" customWidth="1"/>
    <col min="2305" max="2305" width="22.1796875" style="86" customWidth="1"/>
    <col min="2306" max="2306" width="23.453125" style="86" customWidth="1"/>
    <col min="2307" max="2307" width="32.453125" style="86" customWidth="1"/>
    <col min="2308" max="2308" width="23.81640625" style="86" customWidth="1"/>
    <col min="2309" max="2309" width="28.1796875" style="86" customWidth="1"/>
    <col min="2310" max="2310" width="23.54296875" style="86" customWidth="1"/>
    <col min="2311" max="2312" width="23.453125" style="86" customWidth="1"/>
    <col min="2313" max="2313" width="22.1796875" style="86" customWidth="1"/>
    <col min="2314" max="2314" width="22.54296875" style="86" customWidth="1"/>
    <col min="2315" max="2315" width="2.54296875" style="86" customWidth="1"/>
    <col min="2316" max="2316" width="3.81640625" style="86" customWidth="1"/>
    <col min="2317" max="2317" width="23.453125" style="86" customWidth="1"/>
    <col min="2318" max="2318" width="42.1796875" style="86" customWidth="1"/>
    <col min="2319" max="2319" width="25.1796875" style="86" customWidth="1"/>
    <col min="2320" max="2537" width="16.453125" style="86" customWidth="1"/>
    <col min="2538" max="2538" width="53.453125" style="86" customWidth="1"/>
    <col min="2539" max="2539" width="31.453125" style="86" customWidth="1"/>
    <col min="2540" max="2540" width="53.453125" style="86" customWidth="1"/>
    <col min="2541" max="2541" width="31.453125" style="86" customWidth="1"/>
    <col min="2542" max="2542" width="43.54296875" style="86" customWidth="1"/>
    <col min="2543" max="2543" width="50.81640625" style="86" customWidth="1"/>
    <col min="2544" max="2544" width="50.1796875" style="86" customWidth="1"/>
    <col min="2545" max="2545" width="53.1796875" style="86" customWidth="1"/>
    <col min="2546" max="2546" width="85.54296875" style="86" customWidth="1"/>
    <col min="2547" max="2547" width="49.81640625" style="86" customWidth="1"/>
    <col min="2548" max="2548" width="92.453125" style="86" customWidth="1"/>
    <col min="2549" max="2549" width="53.81640625" style="86" customWidth="1"/>
    <col min="2550" max="2550" width="55.1796875" style="86" customWidth="1"/>
    <col min="2551" max="2551" width="52.81640625" style="86" customWidth="1"/>
    <col min="2552" max="2552" width="51.1796875" style="86" customWidth="1"/>
    <col min="2553" max="2553" width="48.453125" style="86" customWidth="1"/>
    <col min="2554" max="2554" width="4.54296875" style="86" customWidth="1"/>
    <col min="2555" max="2556" width="31.1796875" style="86"/>
    <col min="2557" max="2557" width="22.453125" style="86" customWidth="1"/>
    <col min="2558" max="2558" width="5" style="86" customWidth="1"/>
    <col min="2559" max="2559" width="5.453125" style="86" customWidth="1"/>
    <col min="2560" max="2560" width="24.453125" style="86" customWidth="1"/>
    <col min="2561" max="2561" width="22.1796875" style="86" customWidth="1"/>
    <col min="2562" max="2562" width="23.453125" style="86" customWidth="1"/>
    <col min="2563" max="2563" width="32.453125" style="86" customWidth="1"/>
    <col min="2564" max="2564" width="23.81640625" style="86" customWidth="1"/>
    <col min="2565" max="2565" width="28.1796875" style="86" customWidth="1"/>
    <col min="2566" max="2566" width="23.54296875" style="86" customWidth="1"/>
    <col min="2567" max="2568" width="23.453125" style="86" customWidth="1"/>
    <col min="2569" max="2569" width="22.1796875" style="86" customWidth="1"/>
    <col min="2570" max="2570" width="22.54296875" style="86" customWidth="1"/>
    <col min="2571" max="2571" width="2.54296875" style="86" customWidth="1"/>
    <col min="2572" max="2572" width="3.81640625" style="86" customWidth="1"/>
    <col min="2573" max="2573" width="23.453125" style="86" customWidth="1"/>
    <col min="2574" max="2574" width="42.1796875" style="86" customWidth="1"/>
    <col min="2575" max="2575" width="25.1796875" style="86" customWidth="1"/>
    <col min="2576" max="2793" width="16.453125" style="86" customWidth="1"/>
    <col min="2794" max="2794" width="53.453125" style="86" customWidth="1"/>
    <col min="2795" max="2795" width="31.453125" style="86" customWidth="1"/>
    <col min="2796" max="2796" width="53.453125" style="86" customWidth="1"/>
    <col min="2797" max="2797" width="31.453125" style="86" customWidth="1"/>
    <col min="2798" max="2798" width="43.54296875" style="86" customWidth="1"/>
    <col min="2799" max="2799" width="50.81640625" style="86" customWidth="1"/>
    <col min="2800" max="2800" width="50.1796875" style="86" customWidth="1"/>
    <col min="2801" max="2801" width="53.1796875" style="86" customWidth="1"/>
    <col min="2802" max="2802" width="85.54296875" style="86" customWidth="1"/>
    <col min="2803" max="2803" width="49.81640625" style="86" customWidth="1"/>
    <col min="2804" max="2804" width="92.453125" style="86" customWidth="1"/>
    <col min="2805" max="2805" width="53.81640625" style="86" customWidth="1"/>
    <col min="2806" max="2806" width="55.1796875" style="86" customWidth="1"/>
    <col min="2807" max="2807" width="52.81640625" style="86" customWidth="1"/>
    <col min="2808" max="2808" width="51.1796875" style="86" customWidth="1"/>
    <col min="2809" max="2809" width="48.453125" style="86" customWidth="1"/>
    <col min="2810" max="2810" width="4.54296875" style="86" customWidth="1"/>
    <col min="2811" max="2812" width="31.1796875" style="86"/>
    <col min="2813" max="2813" width="22.453125" style="86" customWidth="1"/>
    <col min="2814" max="2814" width="5" style="86" customWidth="1"/>
    <col min="2815" max="2815" width="5.453125" style="86" customWidth="1"/>
    <col min="2816" max="2816" width="24.453125" style="86" customWidth="1"/>
    <col min="2817" max="2817" width="22.1796875" style="86" customWidth="1"/>
    <col min="2818" max="2818" width="23.453125" style="86" customWidth="1"/>
    <col min="2819" max="2819" width="32.453125" style="86" customWidth="1"/>
    <col min="2820" max="2820" width="23.81640625" style="86" customWidth="1"/>
    <col min="2821" max="2821" width="28.1796875" style="86" customWidth="1"/>
    <col min="2822" max="2822" width="23.54296875" style="86" customWidth="1"/>
    <col min="2823" max="2824" width="23.453125" style="86" customWidth="1"/>
    <col min="2825" max="2825" width="22.1796875" style="86" customWidth="1"/>
    <col min="2826" max="2826" width="22.54296875" style="86" customWidth="1"/>
    <col min="2827" max="2827" width="2.54296875" style="86" customWidth="1"/>
    <col min="2828" max="2828" width="3.81640625" style="86" customWidth="1"/>
    <col min="2829" max="2829" width="23.453125" style="86" customWidth="1"/>
    <col min="2830" max="2830" width="42.1796875" style="86" customWidth="1"/>
    <col min="2831" max="2831" width="25.1796875" style="86" customWidth="1"/>
    <col min="2832" max="3049" width="16.453125" style="86" customWidth="1"/>
    <col min="3050" max="3050" width="53.453125" style="86" customWidth="1"/>
    <col min="3051" max="3051" width="31.453125" style="86" customWidth="1"/>
    <col min="3052" max="3052" width="53.453125" style="86" customWidth="1"/>
    <col min="3053" max="3053" width="31.453125" style="86" customWidth="1"/>
    <col min="3054" max="3054" width="43.54296875" style="86" customWidth="1"/>
    <col min="3055" max="3055" width="50.81640625" style="86" customWidth="1"/>
    <col min="3056" max="3056" width="50.1796875" style="86" customWidth="1"/>
    <col min="3057" max="3057" width="53.1796875" style="86" customWidth="1"/>
    <col min="3058" max="3058" width="85.54296875" style="86" customWidth="1"/>
    <col min="3059" max="3059" width="49.81640625" style="86" customWidth="1"/>
    <col min="3060" max="3060" width="92.453125" style="86" customWidth="1"/>
    <col min="3061" max="3061" width="53.81640625" style="86" customWidth="1"/>
    <col min="3062" max="3062" width="55.1796875" style="86" customWidth="1"/>
    <col min="3063" max="3063" width="52.81640625" style="86" customWidth="1"/>
    <col min="3064" max="3064" width="51.1796875" style="86" customWidth="1"/>
    <col min="3065" max="3065" width="48.453125" style="86" customWidth="1"/>
    <col min="3066" max="3066" width="4.54296875" style="86" customWidth="1"/>
    <col min="3067" max="3068" width="31.1796875" style="86"/>
    <col min="3069" max="3069" width="22.453125" style="86" customWidth="1"/>
    <col min="3070" max="3070" width="5" style="86" customWidth="1"/>
    <col min="3071" max="3071" width="5.453125" style="86" customWidth="1"/>
    <col min="3072" max="3072" width="24.453125" style="86" customWidth="1"/>
    <col min="3073" max="3073" width="22.1796875" style="86" customWidth="1"/>
    <col min="3074" max="3074" width="23.453125" style="86" customWidth="1"/>
    <col min="3075" max="3075" width="32.453125" style="86" customWidth="1"/>
    <col min="3076" max="3076" width="23.81640625" style="86" customWidth="1"/>
    <col min="3077" max="3077" width="28.1796875" style="86" customWidth="1"/>
    <col min="3078" max="3078" width="23.54296875" style="86" customWidth="1"/>
    <col min="3079" max="3080" width="23.453125" style="86" customWidth="1"/>
    <col min="3081" max="3081" width="22.1796875" style="86" customWidth="1"/>
    <col min="3082" max="3082" width="22.54296875" style="86" customWidth="1"/>
    <col min="3083" max="3083" width="2.54296875" style="86" customWidth="1"/>
    <col min="3084" max="3084" width="3.81640625" style="86" customWidth="1"/>
    <col min="3085" max="3085" width="23.453125" style="86" customWidth="1"/>
    <col min="3086" max="3086" width="42.1796875" style="86" customWidth="1"/>
    <col min="3087" max="3087" width="25.1796875" style="86" customWidth="1"/>
    <col min="3088" max="3305" width="16.453125" style="86" customWidth="1"/>
    <col min="3306" max="3306" width="53.453125" style="86" customWidth="1"/>
    <col min="3307" max="3307" width="31.453125" style="86" customWidth="1"/>
    <col min="3308" max="3308" width="53.453125" style="86" customWidth="1"/>
    <col min="3309" max="3309" width="31.453125" style="86" customWidth="1"/>
    <col min="3310" max="3310" width="43.54296875" style="86" customWidth="1"/>
    <col min="3311" max="3311" width="50.81640625" style="86" customWidth="1"/>
    <col min="3312" max="3312" width="50.1796875" style="86" customWidth="1"/>
    <col min="3313" max="3313" width="53.1796875" style="86" customWidth="1"/>
    <col min="3314" max="3314" width="85.54296875" style="86" customWidth="1"/>
    <col min="3315" max="3315" width="49.81640625" style="86" customWidth="1"/>
    <col min="3316" max="3316" width="92.453125" style="86" customWidth="1"/>
    <col min="3317" max="3317" width="53.81640625" style="86" customWidth="1"/>
    <col min="3318" max="3318" width="55.1796875" style="86" customWidth="1"/>
    <col min="3319" max="3319" width="52.81640625" style="86" customWidth="1"/>
    <col min="3320" max="3320" width="51.1796875" style="86" customWidth="1"/>
    <col min="3321" max="3321" width="48.453125" style="86" customWidth="1"/>
    <col min="3322" max="3322" width="4.54296875" style="86" customWidth="1"/>
    <col min="3323" max="3324" width="31.1796875" style="86"/>
    <col min="3325" max="3325" width="22.453125" style="86" customWidth="1"/>
    <col min="3326" max="3326" width="5" style="86" customWidth="1"/>
    <col min="3327" max="3327" width="5.453125" style="86" customWidth="1"/>
    <col min="3328" max="3328" width="24.453125" style="86" customWidth="1"/>
    <col min="3329" max="3329" width="22.1796875" style="86" customWidth="1"/>
    <col min="3330" max="3330" width="23.453125" style="86" customWidth="1"/>
    <col min="3331" max="3331" width="32.453125" style="86" customWidth="1"/>
    <col min="3332" max="3332" width="23.81640625" style="86" customWidth="1"/>
    <col min="3333" max="3333" width="28.1796875" style="86" customWidth="1"/>
    <col min="3334" max="3334" width="23.54296875" style="86" customWidth="1"/>
    <col min="3335" max="3336" width="23.453125" style="86" customWidth="1"/>
    <col min="3337" max="3337" width="22.1796875" style="86" customWidth="1"/>
    <col min="3338" max="3338" width="22.54296875" style="86" customWidth="1"/>
    <col min="3339" max="3339" width="2.54296875" style="86" customWidth="1"/>
    <col min="3340" max="3340" width="3.81640625" style="86" customWidth="1"/>
    <col min="3341" max="3341" width="23.453125" style="86" customWidth="1"/>
    <col min="3342" max="3342" width="42.1796875" style="86" customWidth="1"/>
    <col min="3343" max="3343" width="25.1796875" style="86" customWidth="1"/>
    <col min="3344" max="3561" width="16.453125" style="86" customWidth="1"/>
    <col min="3562" max="3562" width="53.453125" style="86" customWidth="1"/>
    <col min="3563" max="3563" width="31.453125" style="86" customWidth="1"/>
    <col min="3564" max="3564" width="53.453125" style="86" customWidth="1"/>
    <col min="3565" max="3565" width="31.453125" style="86" customWidth="1"/>
    <col min="3566" max="3566" width="43.54296875" style="86" customWidth="1"/>
    <col min="3567" max="3567" width="50.81640625" style="86" customWidth="1"/>
    <col min="3568" max="3568" width="50.1796875" style="86" customWidth="1"/>
    <col min="3569" max="3569" width="53.1796875" style="86" customWidth="1"/>
    <col min="3570" max="3570" width="85.54296875" style="86" customWidth="1"/>
    <col min="3571" max="3571" width="49.81640625" style="86" customWidth="1"/>
    <col min="3572" max="3572" width="92.453125" style="86" customWidth="1"/>
    <col min="3573" max="3573" width="53.81640625" style="86" customWidth="1"/>
    <col min="3574" max="3574" width="55.1796875" style="86" customWidth="1"/>
    <col min="3575" max="3575" width="52.81640625" style="86" customWidth="1"/>
    <col min="3576" max="3576" width="51.1796875" style="86" customWidth="1"/>
    <col min="3577" max="3577" width="48.453125" style="86" customWidth="1"/>
    <col min="3578" max="3578" width="4.54296875" style="86" customWidth="1"/>
    <col min="3579" max="3580" width="31.1796875" style="86"/>
    <col min="3581" max="3581" width="22.453125" style="86" customWidth="1"/>
    <col min="3582" max="3582" width="5" style="86" customWidth="1"/>
    <col min="3583" max="3583" width="5.453125" style="86" customWidth="1"/>
    <col min="3584" max="3584" width="24.453125" style="86" customWidth="1"/>
    <col min="3585" max="3585" width="22.1796875" style="86" customWidth="1"/>
    <col min="3586" max="3586" width="23.453125" style="86" customWidth="1"/>
    <col min="3587" max="3587" width="32.453125" style="86" customWidth="1"/>
    <col min="3588" max="3588" width="23.81640625" style="86" customWidth="1"/>
    <col min="3589" max="3589" width="28.1796875" style="86" customWidth="1"/>
    <col min="3590" max="3590" width="23.54296875" style="86" customWidth="1"/>
    <col min="3591" max="3592" width="23.453125" style="86" customWidth="1"/>
    <col min="3593" max="3593" width="22.1796875" style="86" customWidth="1"/>
    <col min="3594" max="3594" width="22.54296875" style="86" customWidth="1"/>
    <col min="3595" max="3595" width="2.54296875" style="86" customWidth="1"/>
    <col min="3596" max="3596" width="3.81640625" style="86" customWidth="1"/>
    <col min="3597" max="3597" width="23.453125" style="86" customWidth="1"/>
    <col min="3598" max="3598" width="42.1796875" style="86" customWidth="1"/>
    <col min="3599" max="3599" width="25.1796875" style="86" customWidth="1"/>
    <col min="3600" max="3817" width="16.453125" style="86" customWidth="1"/>
    <col min="3818" max="3818" width="53.453125" style="86" customWidth="1"/>
    <col min="3819" max="3819" width="31.453125" style="86" customWidth="1"/>
    <col min="3820" max="3820" width="53.453125" style="86" customWidth="1"/>
    <col min="3821" max="3821" width="31.453125" style="86" customWidth="1"/>
    <col min="3822" max="3822" width="43.54296875" style="86" customWidth="1"/>
    <col min="3823" max="3823" width="50.81640625" style="86" customWidth="1"/>
    <col min="3824" max="3824" width="50.1796875" style="86" customWidth="1"/>
    <col min="3825" max="3825" width="53.1796875" style="86" customWidth="1"/>
    <col min="3826" max="3826" width="85.54296875" style="86" customWidth="1"/>
    <col min="3827" max="3827" width="49.81640625" style="86" customWidth="1"/>
    <col min="3828" max="3828" width="92.453125" style="86" customWidth="1"/>
    <col min="3829" max="3829" width="53.81640625" style="86" customWidth="1"/>
    <col min="3830" max="3830" width="55.1796875" style="86" customWidth="1"/>
    <col min="3831" max="3831" width="52.81640625" style="86" customWidth="1"/>
    <col min="3832" max="3832" width="51.1796875" style="86" customWidth="1"/>
    <col min="3833" max="3833" width="48.453125" style="86" customWidth="1"/>
    <col min="3834" max="3834" width="4.54296875" style="86" customWidth="1"/>
    <col min="3835" max="3836" width="31.1796875" style="86"/>
    <col min="3837" max="3837" width="22.453125" style="86" customWidth="1"/>
    <col min="3838" max="3838" width="5" style="86" customWidth="1"/>
    <col min="3839" max="3839" width="5.453125" style="86" customWidth="1"/>
    <col min="3840" max="3840" width="24.453125" style="86" customWidth="1"/>
    <col min="3841" max="3841" width="22.1796875" style="86" customWidth="1"/>
    <col min="3842" max="3842" width="23.453125" style="86" customWidth="1"/>
    <col min="3843" max="3843" width="32.453125" style="86" customWidth="1"/>
    <col min="3844" max="3844" width="23.81640625" style="86" customWidth="1"/>
    <col min="3845" max="3845" width="28.1796875" style="86" customWidth="1"/>
    <col min="3846" max="3846" width="23.54296875" style="86" customWidth="1"/>
    <col min="3847" max="3848" width="23.453125" style="86" customWidth="1"/>
    <col min="3849" max="3849" width="22.1796875" style="86" customWidth="1"/>
    <col min="3850" max="3850" width="22.54296875" style="86" customWidth="1"/>
    <col min="3851" max="3851" width="2.54296875" style="86" customWidth="1"/>
    <col min="3852" max="3852" width="3.81640625" style="86" customWidth="1"/>
    <col min="3853" max="3853" width="23.453125" style="86" customWidth="1"/>
    <col min="3854" max="3854" width="42.1796875" style="86" customWidth="1"/>
    <col min="3855" max="3855" width="25.1796875" style="86" customWidth="1"/>
    <col min="3856" max="4073" width="16.453125" style="86" customWidth="1"/>
    <col min="4074" max="4074" width="53.453125" style="86" customWidth="1"/>
    <col min="4075" max="4075" width="31.453125" style="86" customWidth="1"/>
    <col min="4076" max="4076" width="53.453125" style="86" customWidth="1"/>
    <col min="4077" max="4077" width="31.453125" style="86" customWidth="1"/>
    <col min="4078" max="4078" width="43.54296875" style="86" customWidth="1"/>
    <col min="4079" max="4079" width="50.81640625" style="86" customWidth="1"/>
    <col min="4080" max="4080" width="50.1796875" style="86" customWidth="1"/>
    <col min="4081" max="4081" width="53.1796875" style="86" customWidth="1"/>
    <col min="4082" max="4082" width="85.54296875" style="86" customWidth="1"/>
    <col min="4083" max="4083" width="49.81640625" style="86" customWidth="1"/>
    <col min="4084" max="4084" width="92.453125" style="86" customWidth="1"/>
    <col min="4085" max="4085" width="53.81640625" style="86" customWidth="1"/>
    <col min="4086" max="4086" width="55.1796875" style="86" customWidth="1"/>
    <col min="4087" max="4087" width="52.81640625" style="86" customWidth="1"/>
    <col min="4088" max="4088" width="51.1796875" style="86" customWidth="1"/>
    <col min="4089" max="4089" width="48.453125" style="86" customWidth="1"/>
    <col min="4090" max="4090" width="4.54296875" style="86" customWidth="1"/>
    <col min="4091" max="4092" width="31.1796875" style="86"/>
    <col min="4093" max="4093" width="22.453125" style="86" customWidth="1"/>
    <col min="4094" max="4094" width="5" style="86" customWidth="1"/>
    <col min="4095" max="4095" width="5.453125" style="86" customWidth="1"/>
    <col min="4096" max="4096" width="24.453125" style="86" customWidth="1"/>
    <col min="4097" max="4097" width="22.1796875" style="86" customWidth="1"/>
    <col min="4098" max="4098" width="23.453125" style="86" customWidth="1"/>
    <col min="4099" max="4099" width="32.453125" style="86" customWidth="1"/>
    <col min="4100" max="4100" width="23.81640625" style="86" customWidth="1"/>
    <col min="4101" max="4101" width="28.1796875" style="86" customWidth="1"/>
    <col min="4102" max="4102" width="23.54296875" style="86" customWidth="1"/>
    <col min="4103" max="4104" width="23.453125" style="86" customWidth="1"/>
    <col min="4105" max="4105" width="22.1796875" style="86" customWidth="1"/>
    <col min="4106" max="4106" width="22.54296875" style="86" customWidth="1"/>
    <col min="4107" max="4107" width="2.54296875" style="86" customWidth="1"/>
    <col min="4108" max="4108" width="3.81640625" style="86" customWidth="1"/>
    <col min="4109" max="4109" width="23.453125" style="86" customWidth="1"/>
    <col min="4110" max="4110" width="42.1796875" style="86" customWidth="1"/>
    <col min="4111" max="4111" width="25.1796875" style="86" customWidth="1"/>
    <col min="4112" max="4329" width="16.453125" style="86" customWidth="1"/>
    <col min="4330" max="4330" width="53.453125" style="86" customWidth="1"/>
    <col min="4331" max="4331" width="31.453125" style="86" customWidth="1"/>
    <col min="4332" max="4332" width="53.453125" style="86" customWidth="1"/>
    <col min="4333" max="4333" width="31.453125" style="86" customWidth="1"/>
    <col min="4334" max="4334" width="43.54296875" style="86" customWidth="1"/>
    <col min="4335" max="4335" width="50.81640625" style="86" customWidth="1"/>
    <col min="4336" max="4336" width="50.1796875" style="86" customWidth="1"/>
    <col min="4337" max="4337" width="53.1796875" style="86" customWidth="1"/>
    <col min="4338" max="4338" width="85.54296875" style="86" customWidth="1"/>
    <col min="4339" max="4339" width="49.81640625" style="86" customWidth="1"/>
    <col min="4340" max="4340" width="92.453125" style="86" customWidth="1"/>
    <col min="4341" max="4341" width="53.81640625" style="86" customWidth="1"/>
    <col min="4342" max="4342" width="55.1796875" style="86" customWidth="1"/>
    <col min="4343" max="4343" width="52.81640625" style="86" customWidth="1"/>
    <col min="4344" max="4344" width="51.1796875" style="86" customWidth="1"/>
    <col min="4345" max="4345" width="48.453125" style="86" customWidth="1"/>
    <col min="4346" max="4346" width="4.54296875" style="86" customWidth="1"/>
    <col min="4347" max="4348" width="31.1796875" style="86"/>
    <col min="4349" max="4349" width="22.453125" style="86" customWidth="1"/>
    <col min="4350" max="4350" width="5" style="86" customWidth="1"/>
    <col min="4351" max="4351" width="5.453125" style="86" customWidth="1"/>
    <col min="4352" max="4352" width="24.453125" style="86" customWidth="1"/>
    <col min="4353" max="4353" width="22.1796875" style="86" customWidth="1"/>
    <col min="4354" max="4354" width="23.453125" style="86" customWidth="1"/>
    <col min="4355" max="4355" width="32.453125" style="86" customWidth="1"/>
    <col min="4356" max="4356" width="23.81640625" style="86" customWidth="1"/>
    <col min="4357" max="4357" width="28.1796875" style="86" customWidth="1"/>
    <col min="4358" max="4358" width="23.54296875" style="86" customWidth="1"/>
    <col min="4359" max="4360" width="23.453125" style="86" customWidth="1"/>
    <col min="4361" max="4361" width="22.1796875" style="86" customWidth="1"/>
    <col min="4362" max="4362" width="22.54296875" style="86" customWidth="1"/>
    <col min="4363" max="4363" width="2.54296875" style="86" customWidth="1"/>
    <col min="4364" max="4364" width="3.81640625" style="86" customWidth="1"/>
    <col min="4365" max="4365" width="23.453125" style="86" customWidth="1"/>
    <col min="4366" max="4366" width="42.1796875" style="86" customWidth="1"/>
    <col min="4367" max="4367" width="25.1796875" style="86" customWidth="1"/>
    <col min="4368" max="4585" width="16.453125" style="86" customWidth="1"/>
    <col min="4586" max="4586" width="53.453125" style="86" customWidth="1"/>
    <col min="4587" max="4587" width="31.453125" style="86" customWidth="1"/>
    <col min="4588" max="4588" width="53.453125" style="86" customWidth="1"/>
    <col min="4589" max="4589" width="31.453125" style="86" customWidth="1"/>
    <col min="4590" max="4590" width="43.54296875" style="86" customWidth="1"/>
    <col min="4591" max="4591" width="50.81640625" style="86" customWidth="1"/>
    <col min="4592" max="4592" width="50.1796875" style="86" customWidth="1"/>
    <col min="4593" max="4593" width="53.1796875" style="86" customWidth="1"/>
    <col min="4594" max="4594" width="85.54296875" style="86" customWidth="1"/>
    <col min="4595" max="4595" width="49.81640625" style="86" customWidth="1"/>
    <col min="4596" max="4596" width="92.453125" style="86" customWidth="1"/>
    <col min="4597" max="4597" width="53.81640625" style="86" customWidth="1"/>
    <col min="4598" max="4598" width="55.1796875" style="86" customWidth="1"/>
    <col min="4599" max="4599" width="52.81640625" style="86" customWidth="1"/>
    <col min="4600" max="4600" width="51.1796875" style="86" customWidth="1"/>
    <col min="4601" max="4601" width="48.453125" style="86" customWidth="1"/>
    <col min="4602" max="4602" width="4.54296875" style="86" customWidth="1"/>
    <col min="4603" max="4604" width="31.1796875" style="86"/>
    <col min="4605" max="4605" width="22.453125" style="86" customWidth="1"/>
    <col min="4606" max="4606" width="5" style="86" customWidth="1"/>
    <col min="4607" max="4607" width="5.453125" style="86" customWidth="1"/>
    <col min="4608" max="4608" width="24.453125" style="86" customWidth="1"/>
    <col min="4609" max="4609" width="22.1796875" style="86" customWidth="1"/>
    <col min="4610" max="4610" width="23.453125" style="86" customWidth="1"/>
    <col min="4611" max="4611" width="32.453125" style="86" customWidth="1"/>
    <col min="4612" max="4612" width="23.81640625" style="86" customWidth="1"/>
    <col min="4613" max="4613" width="28.1796875" style="86" customWidth="1"/>
    <col min="4614" max="4614" width="23.54296875" style="86" customWidth="1"/>
    <col min="4615" max="4616" width="23.453125" style="86" customWidth="1"/>
    <col min="4617" max="4617" width="22.1796875" style="86" customWidth="1"/>
    <col min="4618" max="4618" width="22.54296875" style="86" customWidth="1"/>
    <col min="4619" max="4619" width="2.54296875" style="86" customWidth="1"/>
    <col min="4620" max="4620" width="3.81640625" style="86" customWidth="1"/>
    <col min="4621" max="4621" width="23.453125" style="86" customWidth="1"/>
    <col min="4622" max="4622" width="42.1796875" style="86" customWidth="1"/>
    <col min="4623" max="4623" width="25.1796875" style="86" customWidth="1"/>
    <col min="4624" max="4841" width="16.453125" style="86" customWidth="1"/>
    <col min="4842" max="4842" width="53.453125" style="86" customWidth="1"/>
    <col min="4843" max="4843" width="31.453125" style="86" customWidth="1"/>
    <col min="4844" max="4844" width="53.453125" style="86" customWidth="1"/>
    <col min="4845" max="4845" width="31.453125" style="86" customWidth="1"/>
    <col min="4846" max="4846" width="43.54296875" style="86" customWidth="1"/>
    <col min="4847" max="4847" width="50.81640625" style="86" customWidth="1"/>
    <col min="4848" max="4848" width="50.1796875" style="86" customWidth="1"/>
    <col min="4849" max="4849" width="53.1796875" style="86" customWidth="1"/>
    <col min="4850" max="4850" width="85.54296875" style="86" customWidth="1"/>
    <col min="4851" max="4851" width="49.81640625" style="86" customWidth="1"/>
    <col min="4852" max="4852" width="92.453125" style="86" customWidth="1"/>
    <col min="4853" max="4853" width="53.81640625" style="86" customWidth="1"/>
    <col min="4854" max="4854" width="55.1796875" style="86" customWidth="1"/>
    <col min="4855" max="4855" width="52.81640625" style="86" customWidth="1"/>
    <col min="4856" max="4856" width="51.1796875" style="86" customWidth="1"/>
    <col min="4857" max="4857" width="48.453125" style="86" customWidth="1"/>
    <col min="4858" max="4858" width="4.54296875" style="86" customWidth="1"/>
    <col min="4859" max="4860" width="31.1796875" style="86"/>
    <col min="4861" max="4861" width="22.453125" style="86" customWidth="1"/>
    <col min="4862" max="4862" width="5" style="86" customWidth="1"/>
    <col min="4863" max="4863" width="5.453125" style="86" customWidth="1"/>
    <col min="4864" max="4864" width="24.453125" style="86" customWidth="1"/>
    <col min="4865" max="4865" width="22.1796875" style="86" customWidth="1"/>
    <col min="4866" max="4866" width="23.453125" style="86" customWidth="1"/>
    <col min="4867" max="4867" width="32.453125" style="86" customWidth="1"/>
    <col min="4868" max="4868" width="23.81640625" style="86" customWidth="1"/>
    <col min="4869" max="4869" width="28.1796875" style="86" customWidth="1"/>
    <col min="4870" max="4870" width="23.54296875" style="86" customWidth="1"/>
    <col min="4871" max="4872" width="23.453125" style="86" customWidth="1"/>
    <col min="4873" max="4873" width="22.1796875" style="86" customWidth="1"/>
    <col min="4874" max="4874" width="22.54296875" style="86" customWidth="1"/>
    <col min="4875" max="4875" width="2.54296875" style="86" customWidth="1"/>
    <col min="4876" max="4876" width="3.81640625" style="86" customWidth="1"/>
    <col min="4877" max="4877" width="23.453125" style="86" customWidth="1"/>
    <col min="4878" max="4878" width="42.1796875" style="86" customWidth="1"/>
    <col min="4879" max="4879" width="25.1796875" style="86" customWidth="1"/>
    <col min="4880" max="5097" width="16.453125" style="86" customWidth="1"/>
    <col min="5098" max="5098" width="53.453125" style="86" customWidth="1"/>
    <col min="5099" max="5099" width="31.453125" style="86" customWidth="1"/>
    <col min="5100" max="5100" width="53.453125" style="86" customWidth="1"/>
    <col min="5101" max="5101" width="31.453125" style="86" customWidth="1"/>
    <col min="5102" max="5102" width="43.54296875" style="86" customWidth="1"/>
    <col min="5103" max="5103" width="50.81640625" style="86" customWidth="1"/>
    <col min="5104" max="5104" width="50.1796875" style="86" customWidth="1"/>
    <col min="5105" max="5105" width="53.1796875" style="86" customWidth="1"/>
    <col min="5106" max="5106" width="85.54296875" style="86" customWidth="1"/>
    <col min="5107" max="5107" width="49.81640625" style="86" customWidth="1"/>
    <col min="5108" max="5108" width="92.453125" style="86" customWidth="1"/>
    <col min="5109" max="5109" width="53.81640625" style="86" customWidth="1"/>
    <col min="5110" max="5110" width="55.1796875" style="86" customWidth="1"/>
    <col min="5111" max="5111" width="52.81640625" style="86" customWidth="1"/>
    <col min="5112" max="5112" width="51.1796875" style="86" customWidth="1"/>
    <col min="5113" max="5113" width="48.453125" style="86" customWidth="1"/>
    <col min="5114" max="5114" width="4.54296875" style="86" customWidth="1"/>
    <col min="5115" max="5116" width="31.1796875" style="86"/>
    <col min="5117" max="5117" width="22.453125" style="86" customWidth="1"/>
    <col min="5118" max="5118" width="5" style="86" customWidth="1"/>
    <col min="5119" max="5119" width="5.453125" style="86" customWidth="1"/>
    <col min="5120" max="5120" width="24.453125" style="86" customWidth="1"/>
    <col min="5121" max="5121" width="22.1796875" style="86" customWidth="1"/>
    <col min="5122" max="5122" width="23.453125" style="86" customWidth="1"/>
    <col min="5123" max="5123" width="32.453125" style="86" customWidth="1"/>
    <col min="5124" max="5124" width="23.81640625" style="86" customWidth="1"/>
    <col min="5125" max="5125" width="28.1796875" style="86" customWidth="1"/>
    <col min="5126" max="5126" width="23.54296875" style="86" customWidth="1"/>
    <col min="5127" max="5128" width="23.453125" style="86" customWidth="1"/>
    <col min="5129" max="5129" width="22.1796875" style="86" customWidth="1"/>
    <col min="5130" max="5130" width="22.54296875" style="86" customWidth="1"/>
    <col min="5131" max="5131" width="2.54296875" style="86" customWidth="1"/>
    <col min="5132" max="5132" width="3.81640625" style="86" customWidth="1"/>
    <col min="5133" max="5133" width="23.453125" style="86" customWidth="1"/>
    <col min="5134" max="5134" width="42.1796875" style="86" customWidth="1"/>
    <col min="5135" max="5135" width="25.1796875" style="86" customWidth="1"/>
    <col min="5136" max="5353" width="16.453125" style="86" customWidth="1"/>
    <col min="5354" max="5354" width="53.453125" style="86" customWidth="1"/>
    <col min="5355" max="5355" width="31.453125" style="86" customWidth="1"/>
    <col min="5356" max="5356" width="53.453125" style="86" customWidth="1"/>
    <col min="5357" max="5357" width="31.453125" style="86" customWidth="1"/>
    <col min="5358" max="5358" width="43.54296875" style="86" customWidth="1"/>
    <col min="5359" max="5359" width="50.81640625" style="86" customWidth="1"/>
    <col min="5360" max="5360" width="50.1796875" style="86" customWidth="1"/>
    <col min="5361" max="5361" width="53.1796875" style="86" customWidth="1"/>
    <col min="5362" max="5362" width="85.54296875" style="86" customWidth="1"/>
    <col min="5363" max="5363" width="49.81640625" style="86" customWidth="1"/>
    <col min="5364" max="5364" width="92.453125" style="86" customWidth="1"/>
    <col min="5365" max="5365" width="53.81640625" style="86" customWidth="1"/>
    <col min="5366" max="5366" width="55.1796875" style="86" customWidth="1"/>
    <col min="5367" max="5367" width="52.81640625" style="86" customWidth="1"/>
    <col min="5368" max="5368" width="51.1796875" style="86" customWidth="1"/>
    <col min="5369" max="5369" width="48.453125" style="86" customWidth="1"/>
    <col min="5370" max="5370" width="4.54296875" style="86" customWidth="1"/>
    <col min="5371" max="5372" width="31.1796875" style="86"/>
    <col min="5373" max="5373" width="22.453125" style="86" customWidth="1"/>
    <col min="5374" max="5374" width="5" style="86" customWidth="1"/>
    <col min="5375" max="5375" width="5.453125" style="86" customWidth="1"/>
    <col min="5376" max="5376" width="24.453125" style="86" customWidth="1"/>
    <col min="5377" max="5377" width="22.1796875" style="86" customWidth="1"/>
    <col min="5378" max="5378" width="23.453125" style="86" customWidth="1"/>
    <col min="5379" max="5379" width="32.453125" style="86" customWidth="1"/>
    <col min="5380" max="5380" width="23.81640625" style="86" customWidth="1"/>
    <col min="5381" max="5381" width="28.1796875" style="86" customWidth="1"/>
    <col min="5382" max="5382" width="23.54296875" style="86" customWidth="1"/>
    <col min="5383" max="5384" width="23.453125" style="86" customWidth="1"/>
    <col min="5385" max="5385" width="22.1796875" style="86" customWidth="1"/>
    <col min="5386" max="5386" width="22.54296875" style="86" customWidth="1"/>
    <col min="5387" max="5387" width="2.54296875" style="86" customWidth="1"/>
    <col min="5388" max="5388" width="3.81640625" style="86" customWidth="1"/>
    <col min="5389" max="5389" width="23.453125" style="86" customWidth="1"/>
    <col min="5390" max="5390" width="42.1796875" style="86" customWidth="1"/>
    <col min="5391" max="5391" width="25.1796875" style="86" customWidth="1"/>
    <col min="5392" max="5609" width="16.453125" style="86" customWidth="1"/>
    <col min="5610" max="5610" width="53.453125" style="86" customWidth="1"/>
    <col min="5611" max="5611" width="31.453125" style="86" customWidth="1"/>
    <col min="5612" max="5612" width="53.453125" style="86" customWidth="1"/>
    <col min="5613" max="5613" width="31.453125" style="86" customWidth="1"/>
    <col min="5614" max="5614" width="43.54296875" style="86" customWidth="1"/>
    <col min="5615" max="5615" width="50.81640625" style="86" customWidth="1"/>
    <col min="5616" max="5616" width="50.1796875" style="86" customWidth="1"/>
    <col min="5617" max="5617" width="53.1796875" style="86" customWidth="1"/>
    <col min="5618" max="5618" width="85.54296875" style="86" customWidth="1"/>
    <col min="5619" max="5619" width="49.81640625" style="86" customWidth="1"/>
    <col min="5620" max="5620" width="92.453125" style="86" customWidth="1"/>
    <col min="5621" max="5621" width="53.81640625" style="86" customWidth="1"/>
    <col min="5622" max="5622" width="55.1796875" style="86" customWidth="1"/>
    <col min="5623" max="5623" width="52.81640625" style="86" customWidth="1"/>
    <col min="5624" max="5624" width="51.1796875" style="86" customWidth="1"/>
    <col min="5625" max="5625" width="48.453125" style="86" customWidth="1"/>
    <col min="5626" max="5626" width="4.54296875" style="86" customWidth="1"/>
    <col min="5627" max="5628" width="31.1796875" style="86"/>
    <col min="5629" max="5629" width="22.453125" style="86" customWidth="1"/>
    <col min="5630" max="5630" width="5" style="86" customWidth="1"/>
    <col min="5631" max="5631" width="5.453125" style="86" customWidth="1"/>
    <col min="5632" max="5632" width="24.453125" style="86" customWidth="1"/>
    <col min="5633" max="5633" width="22.1796875" style="86" customWidth="1"/>
    <col min="5634" max="5634" width="23.453125" style="86" customWidth="1"/>
    <col min="5635" max="5635" width="32.453125" style="86" customWidth="1"/>
    <col min="5636" max="5636" width="23.81640625" style="86" customWidth="1"/>
    <col min="5637" max="5637" width="28.1796875" style="86" customWidth="1"/>
    <col min="5638" max="5638" width="23.54296875" style="86" customWidth="1"/>
    <col min="5639" max="5640" width="23.453125" style="86" customWidth="1"/>
    <col min="5641" max="5641" width="22.1796875" style="86" customWidth="1"/>
    <col min="5642" max="5642" width="22.54296875" style="86" customWidth="1"/>
    <col min="5643" max="5643" width="2.54296875" style="86" customWidth="1"/>
    <col min="5644" max="5644" width="3.81640625" style="86" customWidth="1"/>
    <col min="5645" max="5645" width="23.453125" style="86" customWidth="1"/>
    <col min="5646" max="5646" width="42.1796875" style="86" customWidth="1"/>
    <col min="5647" max="5647" width="25.1796875" style="86" customWidth="1"/>
    <col min="5648" max="5865" width="16.453125" style="86" customWidth="1"/>
    <col min="5866" max="5866" width="53.453125" style="86" customWidth="1"/>
    <col min="5867" max="5867" width="31.453125" style="86" customWidth="1"/>
    <col min="5868" max="5868" width="53.453125" style="86" customWidth="1"/>
    <col min="5869" max="5869" width="31.453125" style="86" customWidth="1"/>
    <col min="5870" max="5870" width="43.54296875" style="86" customWidth="1"/>
    <col min="5871" max="5871" width="50.81640625" style="86" customWidth="1"/>
    <col min="5872" max="5872" width="50.1796875" style="86" customWidth="1"/>
    <col min="5873" max="5873" width="53.1796875" style="86" customWidth="1"/>
    <col min="5874" max="5874" width="85.54296875" style="86" customWidth="1"/>
    <col min="5875" max="5875" width="49.81640625" style="86" customWidth="1"/>
    <col min="5876" max="5876" width="92.453125" style="86" customWidth="1"/>
    <col min="5877" max="5877" width="53.81640625" style="86" customWidth="1"/>
    <col min="5878" max="5878" width="55.1796875" style="86" customWidth="1"/>
    <col min="5879" max="5879" width="52.81640625" style="86" customWidth="1"/>
    <col min="5880" max="5880" width="51.1796875" style="86" customWidth="1"/>
    <col min="5881" max="5881" width="48.453125" style="86" customWidth="1"/>
    <col min="5882" max="5882" width="4.54296875" style="86" customWidth="1"/>
    <col min="5883" max="5884" width="31.1796875" style="86"/>
    <col min="5885" max="5885" width="22.453125" style="86" customWidth="1"/>
    <col min="5886" max="5886" width="5" style="86" customWidth="1"/>
    <col min="5887" max="5887" width="5.453125" style="86" customWidth="1"/>
    <col min="5888" max="5888" width="24.453125" style="86" customWidth="1"/>
    <col min="5889" max="5889" width="22.1796875" style="86" customWidth="1"/>
    <col min="5890" max="5890" width="23.453125" style="86" customWidth="1"/>
    <col min="5891" max="5891" width="32.453125" style="86" customWidth="1"/>
    <col min="5892" max="5892" width="23.81640625" style="86" customWidth="1"/>
    <col min="5893" max="5893" width="28.1796875" style="86" customWidth="1"/>
    <col min="5894" max="5894" width="23.54296875" style="86" customWidth="1"/>
    <col min="5895" max="5896" width="23.453125" style="86" customWidth="1"/>
    <col min="5897" max="5897" width="22.1796875" style="86" customWidth="1"/>
    <col min="5898" max="5898" width="22.54296875" style="86" customWidth="1"/>
    <col min="5899" max="5899" width="2.54296875" style="86" customWidth="1"/>
    <col min="5900" max="5900" width="3.81640625" style="86" customWidth="1"/>
    <col min="5901" max="5901" width="23.453125" style="86" customWidth="1"/>
    <col min="5902" max="5902" width="42.1796875" style="86" customWidth="1"/>
    <col min="5903" max="5903" width="25.1796875" style="86" customWidth="1"/>
    <col min="5904" max="6121" width="16.453125" style="86" customWidth="1"/>
    <col min="6122" max="6122" width="53.453125" style="86" customWidth="1"/>
    <col min="6123" max="6123" width="31.453125" style="86" customWidth="1"/>
    <col min="6124" max="6124" width="53.453125" style="86" customWidth="1"/>
    <col min="6125" max="6125" width="31.453125" style="86" customWidth="1"/>
    <col min="6126" max="6126" width="43.54296875" style="86" customWidth="1"/>
    <col min="6127" max="6127" width="50.81640625" style="86" customWidth="1"/>
    <col min="6128" max="6128" width="50.1796875" style="86" customWidth="1"/>
    <col min="6129" max="6129" width="53.1796875" style="86" customWidth="1"/>
    <col min="6130" max="6130" width="85.54296875" style="86" customWidth="1"/>
    <col min="6131" max="6131" width="49.81640625" style="86" customWidth="1"/>
    <col min="6132" max="6132" width="92.453125" style="86" customWidth="1"/>
    <col min="6133" max="6133" width="53.81640625" style="86" customWidth="1"/>
    <col min="6134" max="6134" width="55.1796875" style="86" customWidth="1"/>
    <col min="6135" max="6135" width="52.81640625" style="86" customWidth="1"/>
    <col min="6136" max="6136" width="51.1796875" style="86" customWidth="1"/>
    <col min="6137" max="6137" width="48.453125" style="86" customWidth="1"/>
    <col min="6138" max="6138" width="4.54296875" style="86" customWidth="1"/>
    <col min="6139" max="6140" width="31.1796875" style="86"/>
    <col min="6141" max="6141" width="22.453125" style="86" customWidth="1"/>
    <col min="6142" max="6142" width="5" style="86" customWidth="1"/>
    <col min="6143" max="6143" width="5.453125" style="86" customWidth="1"/>
    <col min="6144" max="6144" width="24.453125" style="86" customWidth="1"/>
    <col min="6145" max="6145" width="22.1796875" style="86" customWidth="1"/>
    <col min="6146" max="6146" width="23.453125" style="86" customWidth="1"/>
    <col min="6147" max="6147" width="32.453125" style="86" customWidth="1"/>
    <col min="6148" max="6148" width="23.81640625" style="86" customWidth="1"/>
    <col min="6149" max="6149" width="28.1796875" style="86" customWidth="1"/>
    <col min="6150" max="6150" width="23.54296875" style="86" customWidth="1"/>
    <col min="6151" max="6152" width="23.453125" style="86" customWidth="1"/>
    <col min="6153" max="6153" width="22.1796875" style="86" customWidth="1"/>
    <col min="6154" max="6154" width="22.54296875" style="86" customWidth="1"/>
    <col min="6155" max="6155" width="2.54296875" style="86" customWidth="1"/>
    <col min="6156" max="6156" width="3.81640625" style="86" customWidth="1"/>
    <col min="6157" max="6157" width="23.453125" style="86" customWidth="1"/>
    <col min="6158" max="6158" width="42.1796875" style="86" customWidth="1"/>
    <col min="6159" max="6159" width="25.1796875" style="86" customWidth="1"/>
    <col min="6160" max="6377" width="16.453125" style="86" customWidth="1"/>
    <col min="6378" max="6378" width="53.453125" style="86" customWidth="1"/>
    <col min="6379" max="6379" width="31.453125" style="86" customWidth="1"/>
    <col min="6380" max="6380" width="53.453125" style="86" customWidth="1"/>
    <col min="6381" max="6381" width="31.453125" style="86" customWidth="1"/>
    <col min="6382" max="6382" width="43.54296875" style="86" customWidth="1"/>
    <col min="6383" max="6383" width="50.81640625" style="86" customWidth="1"/>
    <col min="6384" max="6384" width="50.1796875" style="86" customWidth="1"/>
    <col min="6385" max="6385" width="53.1796875" style="86" customWidth="1"/>
    <col min="6386" max="6386" width="85.54296875" style="86" customWidth="1"/>
    <col min="6387" max="6387" width="49.81640625" style="86" customWidth="1"/>
    <col min="6388" max="6388" width="92.453125" style="86" customWidth="1"/>
    <col min="6389" max="6389" width="53.81640625" style="86" customWidth="1"/>
    <col min="6390" max="6390" width="55.1796875" style="86" customWidth="1"/>
    <col min="6391" max="6391" width="52.81640625" style="86" customWidth="1"/>
    <col min="6392" max="6392" width="51.1796875" style="86" customWidth="1"/>
    <col min="6393" max="6393" width="48.453125" style="86" customWidth="1"/>
    <col min="6394" max="6394" width="4.54296875" style="86" customWidth="1"/>
    <col min="6395" max="6396" width="31.1796875" style="86"/>
    <col min="6397" max="6397" width="22.453125" style="86" customWidth="1"/>
    <col min="6398" max="6398" width="5" style="86" customWidth="1"/>
    <col min="6399" max="6399" width="5.453125" style="86" customWidth="1"/>
    <col min="6400" max="6400" width="24.453125" style="86" customWidth="1"/>
    <col min="6401" max="6401" width="22.1796875" style="86" customWidth="1"/>
    <col min="6402" max="6402" width="23.453125" style="86" customWidth="1"/>
    <col min="6403" max="6403" width="32.453125" style="86" customWidth="1"/>
    <col min="6404" max="6404" width="23.81640625" style="86" customWidth="1"/>
    <col min="6405" max="6405" width="28.1796875" style="86" customWidth="1"/>
    <col min="6406" max="6406" width="23.54296875" style="86" customWidth="1"/>
    <col min="6407" max="6408" width="23.453125" style="86" customWidth="1"/>
    <col min="6409" max="6409" width="22.1796875" style="86" customWidth="1"/>
    <col min="6410" max="6410" width="22.54296875" style="86" customWidth="1"/>
    <col min="6411" max="6411" width="2.54296875" style="86" customWidth="1"/>
    <col min="6412" max="6412" width="3.81640625" style="86" customWidth="1"/>
    <col min="6413" max="6413" width="23.453125" style="86" customWidth="1"/>
    <col min="6414" max="6414" width="42.1796875" style="86" customWidth="1"/>
    <col min="6415" max="6415" width="25.1796875" style="86" customWidth="1"/>
    <col min="6416" max="6633" width="16.453125" style="86" customWidth="1"/>
    <col min="6634" max="6634" width="53.453125" style="86" customWidth="1"/>
    <col min="6635" max="6635" width="31.453125" style="86" customWidth="1"/>
    <col min="6636" max="6636" width="53.453125" style="86" customWidth="1"/>
    <col min="6637" max="6637" width="31.453125" style="86" customWidth="1"/>
    <col min="6638" max="6638" width="43.54296875" style="86" customWidth="1"/>
    <col min="6639" max="6639" width="50.81640625" style="86" customWidth="1"/>
    <col min="6640" max="6640" width="50.1796875" style="86" customWidth="1"/>
    <col min="6641" max="6641" width="53.1796875" style="86" customWidth="1"/>
    <col min="6642" max="6642" width="85.54296875" style="86" customWidth="1"/>
    <col min="6643" max="6643" width="49.81640625" style="86" customWidth="1"/>
    <col min="6644" max="6644" width="92.453125" style="86" customWidth="1"/>
    <col min="6645" max="6645" width="53.81640625" style="86" customWidth="1"/>
    <col min="6646" max="6646" width="55.1796875" style="86" customWidth="1"/>
    <col min="6647" max="6647" width="52.81640625" style="86" customWidth="1"/>
    <col min="6648" max="6648" width="51.1796875" style="86" customWidth="1"/>
    <col min="6649" max="6649" width="48.453125" style="86" customWidth="1"/>
    <col min="6650" max="6650" width="4.54296875" style="86" customWidth="1"/>
    <col min="6651" max="6652" width="31.1796875" style="86"/>
    <col min="6653" max="6653" width="22.453125" style="86" customWidth="1"/>
    <col min="6654" max="6654" width="5" style="86" customWidth="1"/>
    <col min="6655" max="6655" width="5.453125" style="86" customWidth="1"/>
    <col min="6656" max="6656" width="24.453125" style="86" customWidth="1"/>
    <col min="6657" max="6657" width="22.1796875" style="86" customWidth="1"/>
    <col min="6658" max="6658" width="23.453125" style="86" customWidth="1"/>
    <col min="6659" max="6659" width="32.453125" style="86" customWidth="1"/>
    <col min="6660" max="6660" width="23.81640625" style="86" customWidth="1"/>
    <col min="6661" max="6661" width="28.1796875" style="86" customWidth="1"/>
    <col min="6662" max="6662" width="23.54296875" style="86" customWidth="1"/>
    <col min="6663" max="6664" width="23.453125" style="86" customWidth="1"/>
    <col min="6665" max="6665" width="22.1796875" style="86" customWidth="1"/>
    <col min="6666" max="6666" width="22.54296875" style="86" customWidth="1"/>
    <col min="6667" max="6667" width="2.54296875" style="86" customWidth="1"/>
    <col min="6668" max="6668" width="3.81640625" style="86" customWidth="1"/>
    <col min="6669" max="6669" width="23.453125" style="86" customWidth="1"/>
    <col min="6670" max="6670" width="42.1796875" style="86" customWidth="1"/>
    <col min="6671" max="6671" width="25.1796875" style="86" customWidth="1"/>
    <col min="6672" max="6889" width="16.453125" style="86" customWidth="1"/>
    <col min="6890" max="6890" width="53.453125" style="86" customWidth="1"/>
    <col min="6891" max="6891" width="31.453125" style="86" customWidth="1"/>
    <col min="6892" max="6892" width="53.453125" style="86" customWidth="1"/>
    <col min="6893" max="6893" width="31.453125" style="86" customWidth="1"/>
    <col min="6894" max="6894" width="43.54296875" style="86" customWidth="1"/>
    <col min="6895" max="6895" width="50.81640625" style="86" customWidth="1"/>
    <col min="6896" max="6896" width="50.1796875" style="86" customWidth="1"/>
    <col min="6897" max="6897" width="53.1796875" style="86" customWidth="1"/>
    <col min="6898" max="6898" width="85.54296875" style="86" customWidth="1"/>
    <col min="6899" max="6899" width="49.81640625" style="86" customWidth="1"/>
    <col min="6900" max="6900" width="92.453125" style="86" customWidth="1"/>
    <col min="6901" max="6901" width="53.81640625" style="86" customWidth="1"/>
    <col min="6902" max="6902" width="55.1796875" style="86" customWidth="1"/>
    <col min="6903" max="6903" width="52.81640625" style="86" customWidth="1"/>
    <col min="6904" max="6904" width="51.1796875" style="86" customWidth="1"/>
    <col min="6905" max="6905" width="48.453125" style="86" customWidth="1"/>
    <col min="6906" max="6906" width="4.54296875" style="86" customWidth="1"/>
    <col min="6907" max="6908" width="31.1796875" style="86"/>
    <col min="6909" max="6909" width="22.453125" style="86" customWidth="1"/>
    <col min="6910" max="6910" width="5" style="86" customWidth="1"/>
    <col min="6911" max="6911" width="5.453125" style="86" customWidth="1"/>
    <col min="6912" max="6912" width="24.453125" style="86" customWidth="1"/>
    <col min="6913" max="6913" width="22.1796875" style="86" customWidth="1"/>
    <col min="6914" max="6914" width="23.453125" style="86" customWidth="1"/>
    <col min="6915" max="6915" width="32.453125" style="86" customWidth="1"/>
    <col min="6916" max="6916" width="23.81640625" style="86" customWidth="1"/>
    <col min="6917" max="6917" width="28.1796875" style="86" customWidth="1"/>
    <col min="6918" max="6918" width="23.54296875" style="86" customWidth="1"/>
    <col min="6919" max="6920" width="23.453125" style="86" customWidth="1"/>
    <col min="6921" max="6921" width="22.1796875" style="86" customWidth="1"/>
    <col min="6922" max="6922" width="22.54296875" style="86" customWidth="1"/>
    <col min="6923" max="6923" width="2.54296875" style="86" customWidth="1"/>
    <col min="6924" max="6924" width="3.81640625" style="86" customWidth="1"/>
    <col min="6925" max="6925" width="23.453125" style="86" customWidth="1"/>
    <col min="6926" max="6926" width="42.1796875" style="86" customWidth="1"/>
    <col min="6927" max="6927" width="25.1796875" style="86" customWidth="1"/>
    <col min="6928" max="7145" width="16.453125" style="86" customWidth="1"/>
    <col min="7146" max="7146" width="53.453125" style="86" customWidth="1"/>
    <col min="7147" max="7147" width="31.453125" style="86" customWidth="1"/>
    <col min="7148" max="7148" width="53.453125" style="86" customWidth="1"/>
    <col min="7149" max="7149" width="31.453125" style="86" customWidth="1"/>
    <col min="7150" max="7150" width="43.54296875" style="86" customWidth="1"/>
    <col min="7151" max="7151" width="50.81640625" style="86" customWidth="1"/>
    <col min="7152" max="7152" width="50.1796875" style="86" customWidth="1"/>
    <col min="7153" max="7153" width="53.1796875" style="86" customWidth="1"/>
    <col min="7154" max="7154" width="85.54296875" style="86" customWidth="1"/>
    <col min="7155" max="7155" width="49.81640625" style="86" customWidth="1"/>
    <col min="7156" max="7156" width="92.453125" style="86" customWidth="1"/>
    <col min="7157" max="7157" width="53.81640625" style="86" customWidth="1"/>
    <col min="7158" max="7158" width="55.1796875" style="86" customWidth="1"/>
    <col min="7159" max="7159" width="52.81640625" style="86" customWidth="1"/>
    <col min="7160" max="7160" width="51.1796875" style="86" customWidth="1"/>
    <col min="7161" max="7161" width="48.453125" style="86" customWidth="1"/>
    <col min="7162" max="7162" width="4.54296875" style="86" customWidth="1"/>
    <col min="7163" max="7164" width="31.1796875" style="86"/>
    <col min="7165" max="7165" width="22.453125" style="86" customWidth="1"/>
    <col min="7166" max="7166" width="5" style="86" customWidth="1"/>
    <col min="7167" max="7167" width="5.453125" style="86" customWidth="1"/>
    <col min="7168" max="7168" width="24.453125" style="86" customWidth="1"/>
    <col min="7169" max="7169" width="22.1796875" style="86" customWidth="1"/>
    <col min="7170" max="7170" width="23.453125" style="86" customWidth="1"/>
    <col min="7171" max="7171" width="32.453125" style="86" customWidth="1"/>
    <col min="7172" max="7172" width="23.81640625" style="86" customWidth="1"/>
    <col min="7173" max="7173" width="28.1796875" style="86" customWidth="1"/>
    <col min="7174" max="7174" width="23.54296875" style="86" customWidth="1"/>
    <col min="7175" max="7176" width="23.453125" style="86" customWidth="1"/>
    <col min="7177" max="7177" width="22.1796875" style="86" customWidth="1"/>
    <col min="7178" max="7178" width="22.54296875" style="86" customWidth="1"/>
    <col min="7179" max="7179" width="2.54296875" style="86" customWidth="1"/>
    <col min="7180" max="7180" width="3.81640625" style="86" customWidth="1"/>
    <col min="7181" max="7181" width="23.453125" style="86" customWidth="1"/>
    <col min="7182" max="7182" width="42.1796875" style="86" customWidth="1"/>
    <col min="7183" max="7183" width="25.1796875" style="86" customWidth="1"/>
    <col min="7184" max="7401" width="16.453125" style="86" customWidth="1"/>
    <col min="7402" max="7402" width="53.453125" style="86" customWidth="1"/>
    <col min="7403" max="7403" width="31.453125" style="86" customWidth="1"/>
    <col min="7404" max="7404" width="53.453125" style="86" customWidth="1"/>
    <col min="7405" max="7405" width="31.453125" style="86" customWidth="1"/>
    <col min="7406" max="7406" width="43.54296875" style="86" customWidth="1"/>
    <col min="7407" max="7407" width="50.81640625" style="86" customWidth="1"/>
    <col min="7408" max="7408" width="50.1796875" style="86" customWidth="1"/>
    <col min="7409" max="7409" width="53.1796875" style="86" customWidth="1"/>
    <col min="7410" max="7410" width="85.54296875" style="86" customWidth="1"/>
    <col min="7411" max="7411" width="49.81640625" style="86" customWidth="1"/>
    <col min="7412" max="7412" width="92.453125" style="86" customWidth="1"/>
    <col min="7413" max="7413" width="53.81640625" style="86" customWidth="1"/>
    <col min="7414" max="7414" width="55.1796875" style="86" customWidth="1"/>
    <col min="7415" max="7415" width="52.81640625" style="86" customWidth="1"/>
    <col min="7416" max="7416" width="51.1796875" style="86" customWidth="1"/>
    <col min="7417" max="7417" width="48.453125" style="86" customWidth="1"/>
    <col min="7418" max="7418" width="4.54296875" style="86" customWidth="1"/>
    <col min="7419" max="7420" width="31.1796875" style="86"/>
    <col min="7421" max="7421" width="22.453125" style="86" customWidth="1"/>
    <col min="7422" max="7422" width="5" style="86" customWidth="1"/>
    <col min="7423" max="7423" width="5.453125" style="86" customWidth="1"/>
    <col min="7424" max="7424" width="24.453125" style="86" customWidth="1"/>
    <col min="7425" max="7425" width="22.1796875" style="86" customWidth="1"/>
    <col min="7426" max="7426" width="23.453125" style="86" customWidth="1"/>
    <col min="7427" max="7427" width="32.453125" style="86" customWidth="1"/>
    <col min="7428" max="7428" width="23.81640625" style="86" customWidth="1"/>
    <col min="7429" max="7429" width="28.1796875" style="86" customWidth="1"/>
    <col min="7430" max="7430" width="23.54296875" style="86" customWidth="1"/>
    <col min="7431" max="7432" width="23.453125" style="86" customWidth="1"/>
    <col min="7433" max="7433" width="22.1796875" style="86" customWidth="1"/>
    <col min="7434" max="7434" width="22.54296875" style="86" customWidth="1"/>
    <col min="7435" max="7435" width="2.54296875" style="86" customWidth="1"/>
    <col min="7436" max="7436" width="3.81640625" style="86" customWidth="1"/>
    <col min="7437" max="7437" width="23.453125" style="86" customWidth="1"/>
    <col min="7438" max="7438" width="42.1796875" style="86" customWidth="1"/>
    <col min="7439" max="7439" width="25.1796875" style="86" customWidth="1"/>
    <col min="7440" max="7657" width="16.453125" style="86" customWidth="1"/>
    <col min="7658" max="7658" width="53.453125" style="86" customWidth="1"/>
    <col min="7659" max="7659" width="31.453125" style="86" customWidth="1"/>
    <col min="7660" max="7660" width="53.453125" style="86" customWidth="1"/>
    <col min="7661" max="7661" width="31.453125" style="86" customWidth="1"/>
    <col min="7662" max="7662" width="43.54296875" style="86" customWidth="1"/>
    <col min="7663" max="7663" width="50.81640625" style="86" customWidth="1"/>
    <col min="7664" max="7664" width="50.1796875" style="86" customWidth="1"/>
    <col min="7665" max="7665" width="53.1796875" style="86" customWidth="1"/>
    <col min="7666" max="7666" width="85.54296875" style="86" customWidth="1"/>
    <col min="7667" max="7667" width="49.81640625" style="86" customWidth="1"/>
    <col min="7668" max="7668" width="92.453125" style="86" customWidth="1"/>
    <col min="7669" max="7669" width="53.81640625" style="86" customWidth="1"/>
    <col min="7670" max="7670" width="55.1796875" style="86" customWidth="1"/>
    <col min="7671" max="7671" width="52.81640625" style="86" customWidth="1"/>
    <col min="7672" max="7672" width="51.1796875" style="86" customWidth="1"/>
    <col min="7673" max="7673" width="48.453125" style="86" customWidth="1"/>
    <col min="7674" max="7674" width="4.54296875" style="86" customWidth="1"/>
    <col min="7675" max="7676" width="31.1796875" style="86"/>
    <col min="7677" max="7677" width="22.453125" style="86" customWidth="1"/>
    <col min="7678" max="7678" width="5" style="86" customWidth="1"/>
    <col min="7679" max="7679" width="5.453125" style="86" customWidth="1"/>
    <col min="7680" max="7680" width="24.453125" style="86" customWidth="1"/>
    <col min="7681" max="7681" width="22.1796875" style="86" customWidth="1"/>
    <col min="7682" max="7682" width="23.453125" style="86" customWidth="1"/>
    <col min="7683" max="7683" width="32.453125" style="86" customWidth="1"/>
    <col min="7684" max="7684" width="23.81640625" style="86" customWidth="1"/>
    <col min="7685" max="7685" width="28.1796875" style="86" customWidth="1"/>
    <col min="7686" max="7686" width="23.54296875" style="86" customWidth="1"/>
    <col min="7687" max="7688" width="23.453125" style="86" customWidth="1"/>
    <col min="7689" max="7689" width="22.1796875" style="86" customWidth="1"/>
    <col min="7690" max="7690" width="22.54296875" style="86" customWidth="1"/>
    <col min="7691" max="7691" width="2.54296875" style="86" customWidth="1"/>
    <col min="7692" max="7692" width="3.81640625" style="86" customWidth="1"/>
    <col min="7693" max="7693" width="23.453125" style="86" customWidth="1"/>
    <col min="7694" max="7694" width="42.1796875" style="86" customWidth="1"/>
    <col min="7695" max="7695" width="25.1796875" style="86" customWidth="1"/>
    <col min="7696" max="7913" width="16.453125" style="86" customWidth="1"/>
    <col min="7914" max="7914" width="53.453125" style="86" customWidth="1"/>
    <col min="7915" max="7915" width="31.453125" style="86" customWidth="1"/>
    <col min="7916" max="7916" width="53.453125" style="86" customWidth="1"/>
    <col min="7917" max="7917" width="31.453125" style="86" customWidth="1"/>
    <col min="7918" max="7918" width="43.54296875" style="86" customWidth="1"/>
    <col min="7919" max="7919" width="50.81640625" style="86" customWidth="1"/>
    <col min="7920" max="7920" width="50.1796875" style="86" customWidth="1"/>
    <col min="7921" max="7921" width="53.1796875" style="86" customWidth="1"/>
    <col min="7922" max="7922" width="85.54296875" style="86" customWidth="1"/>
    <col min="7923" max="7923" width="49.81640625" style="86" customWidth="1"/>
    <col min="7924" max="7924" width="92.453125" style="86" customWidth="1"/>
    <col min="7925" max="7925" width="53.81640625" style="86" customWidth="1"/>
    <col min="7926" max="7926" width="55.1796875" style="86" customWidth="1"/>
    <col min="7927" max="7927" width="52.81640625" style="86" customWidth="1"/>
    <col min="7928" max="7928" width="51.1796875" style="86" customWidth="1"/>
    <col min="7929" max="7929" width="48.453125" style="86" customWidth="1"/>
    <col min="7930" max="7930" width="4.54296875" style="86" customWidth="1"/>
    <col min="7931" max="7932" width="31.1796875" style="86"/>
    <col min="7933" max="7933" width="22.453125" style="86" customWidth="1"/>
    <col min="7934" max="7934" width="5" style="86" customWidth="1"/>
    <col min="7935" max="7935" width="5.453125" style="86" customWidth="1"/>
    <col min="7936" max="7936" width="24.453125" style="86" customWidth="1"/>
    <col min="7937" max="7937" width="22.1796875" style="86" customWidth="1"/>
    <col min="7938" max="7938" width="23.453125" style="86" customWidth="1"/>
    <col min="7939" max="7939" width="32.453125" style="86" customWidth="1"/>
    <col min="7940" max="7940" width="23.81640625" style="86" customWidth="1"/>
    <col min="7941" max="7941" width="28.1796875" style="86" customWidth="1"/>
    <col min="7942" max="7942" width="23.54296875" style="86" customWidth="1"/>
    <col min="7943" max="7944" width="23.453125" style="86" customWidth="1"/>
    <col min="7945" max="7945" width="22.1796875" style="86" customWidth="1"/>
    <col min="7946" max="7946" width="22.54296875" style="86" customWidth="1"/>
    <col min="7947" max="7947" width="2.54296875" style="86" customWidth="1"/>
    <col min="7948" max="7948" width="3.81640625" style="86" customWidth="1"/>
    <col min="7949" max="7949" width="23.453125" style="86" customWidth="1"/>
    <col min="7950" max="7950" width="42.1796875" style="86" customWidth="1"/>
    <col min="7951" max="7951" width="25.1796875" style="86" customWidth="1"/>
    <col min="7952" max="8169" width="16.453125" style="86" customWidth="1"/>
    <col min="8170" max="8170" width="53.453125" style="86" customWidth="1"/>
    <col min="8171" max="8171" width="31.453125" style="86" customWidth="1"/>
    <col min="8172" max="8172" width="53.453125" style="86" customWidth="1"/>
    <col min="8173" max="8173" width="31.453125" style="86" customWidth="1"/>
    <col min="8174" max="8174" width="43.54296875" style="86" customWidth="1"/>
    <col min="8175" max="8175" width="50.81640625" style="86" customWidth="1"/>
    <col min="8176" max="8176" width="50.1796875" style="86" customWidth="1"/>
    <col min="8177" max="8177" width="53.1796875" style="86" customWidth="1"/>
    <col min="8178" max="8178" width="85.54296875" style="86" customWidth="1"/>
    <col min="8179" max="8179" width="49.81640625" style="86" customWidth="1"/>
    <col min="8180" max="8180" width="92.453125" style="86" customWidth="1"/>
    <col min="8181" max="8181" width="53.81640625" style="86" customWidth="1"/>
    <col min="8182" max="8182" width="55.1796875" style="86" customWidth="1"/>
    <col min="8183" max="8183" width="52.81640625" style="86" customWidth="1"/>
    <col min="8184" max="8184" width="51.1796875" style="86" customWidth="1"/>
    <col min="8185" max="8185" width="48.453125" style="86" customWidth="1"/>
    <col min="8186" max="8186" width="4.54296875" style="86" customWidth="1"/>
    <col min="8187" max="8188" width="31.1796875" style="86"/>
    <col min="8189" max="8189" width="22.453125" style="86" customWidth="1"/>
    <col min="8190" max="8190" width="5" style="86" customWidth="1"/>
    <col min="8191" max="8191" width="5.453125" style="86" customWidth="1"/>
    <col min="8192" max="8192" width="24.453125" style="86" customWidth="1"/>
    <col min="8193" max="8193" width="22.1796875" style="86" customWidth="1"/>
    <col min="8194" max="8194" width="23.453125" style="86" customWidth="1"/>
    <col min="8195" max="8195" width="32.453125" style="86" customWidth="1"/>
    <col min="8196" max="8196" width="23.81640625" style="86" customWidth="1"/>
    <col min="8197" max="8197" width="28.1796875" style="86" customWidth="1"/>
    <col min="8198" max="8198" width="23.54296875" style="86" customWidth="1"/>
    <col min="8199" max="8200" width="23.453125" style="86" customWidth="1"/>
    <col min="8201" max="8201" width="22.1796875" style="86" customWidth="1"/>
    <col min="8202" max="8202" width="22.54296875" style="86" customWidth="1"/>
    <col min="8203" max="8203" width="2.54296875" style="86" customWidth="1"/>
    <col min="8204" max="8204" width="3.81640625" style="86" customWidth="1"/>
    <col min="8205" max="8205" width="23.453125" style="86" customWidth="1"/>
    <col min="8206" max="8206" width="42.1796875" style="86" customWidth="1"/>
    <col min="8207" max="8207" width="25.1796875" style="86" customWidth="1"/>
    <col min="8208" max="8425" width="16.453125" style="86" customWidth="1"/>
    <col min="8426" max="8426" width="53.453125" style="86" customWidth="1"/>
    <col min="8427" max="8427" width="31.453125" style="86" customWidth="1"/>
    <col min="8428" max="8428" width="53.453125" style="86" customWidth="1"/>
    <col min="8429" max="8429" width="31.453125" style="86" customWidth="1"/>
    <col min="8430" max="8430" width="43.54296875" style="86" customWidth="1"/>
    <col min="8431" max="8431" width="50.81640625" style="86" customWidth="1"/>
    <col min="8432" max="8432" width="50.1796875" style="86" customWidth="1"/>
    <col min="8433" max="8433" width="53.1796875" style="86" customWidth="1"/>
    <col min="8434" max="8434" width="85.54296875" style="86" customWidth="1"/>
    <col min="8435" max="8435" width="49.81640625" style="86" customWidth="1"/>
    <col min="8436" max="8436" width="92.453125" style="86" customWidth="1"/>
    <col min="8437" max="8437" width="53.81640625" style="86" customWidth="1"/>
    <col min="8438" max="8438" width="55.1796875" style="86" customWidth="1"/>
    <col min="8439" max="8439" width="52.81640625" style="86" customWidth="1"/>
    <col min="8440" max="8440" width="51.1796875" style="86" customWidth="1"/>
    <col min="8441" max="8441" width="48.453125" style="86" customWidth="1"/>
    <col min="8442" max="8442" width="4.54296875" style="86" customWidth="1"/>
    <col min="8443" max="8444" width="31.1796875" style="86"/>
    <col min="8445" max="8445" width="22.453125" style="86" customWidth="1"/>
    <col min="8446" max="8446" width="5" style="86" customWidth="1"/>
    <col min="8447" max="8447" width="5.453125" style="86" customWidth="1"/>
    <col min="8448" max="8448" width="24.453125" style="86" customWidth="1"/>
    <col min="8449" max="8449" width="22.1796875" style="86" customWidth="1"/>
    <col min="8450" max="8450" width="23.453125" style="86" customWidth="1"/>
    <col min="8451" max="8451" width="32.453125" style="86" customWidth="1"/>
    <col min="8452" max="8452" width="23.81640625" style="86" customWidth="1"/>
    <col min="8453" max="8453" width="28.1796875" style="86" customWidth="1"/>
    <col min="8454" max="8454" width="23.54296875" style="86" customWidth="1"/>
    <col min="8455" max="8456" width="23.453125" style="86" customWidth="1"/>
    <col min="8457" max="8457" width="22.1796875" style="86" customWidth="1"/>
    <col min="8458" max="8458" width="22.54296875" style="86" customWidth="1"/>
    <col min="8459" max="8459" width="2.54296875" style="86" customWidth="1"/>
    <col min="8460" max="8460" width="3.81640625" style="86" customWidth="1"/>
    <col min="8461" max="8461" width="23.453125" style="86" customWidth="1"/>
    <col min="8462" max="8462" width="42.1796875" style="86" customWidth="1"/>
    <col min="8463" max="8463" width="25.1796875" style="86" customWidth="1"/>
    <col min="8464" max="8681" width="16.453125" style="86" customWidth="1"/>
    <col min="8682" max="8682" width="53.453125" style="86" customWidth="1"/>
    <col min="8683" max="8683" width="31.453125" style="86" customWidth="1"/>
    <col min="8684" max="8684" width="53.453125" style="86" customWidth="1"/>
    <col min="8685" max="8685" width="31.453125" style="86" customWidth="1"/>
    <col min="8686" max="8686" width="43.54296875" style="86" customWidth="1"/>
    <col min="8687" max="8687" width="50.81640625" style="86" customWidth="1"/>
    <col min="8688" max="8688" width="50.1796875" style="86" customWidth="1"/>
    <col min="8689" max="8689" width="53.1796875" style="86" customWidth="1"/>
    <col min="8690" max="8690" width="85.54296875" style="86" customWidth="1"/>
    <col min="8691" max="8691" width="49.81640625" style="86" customWidth="1"/>
    <col min="8692" max="8692" width="92.453125" style="86" customWidth="1"/>
    <col min="8693" max="8693" width="53.81640625" style="86" customWidth="1"/>
    <col min="8694" max="8694" width="55.1796875" style="86" customWidth="1"/>
    <col min="8695" max="8695" width="52.81640625" style="86" customWidth="1"/>
    <col min="8696" max="8696" width="51.1796875" style="86" customWidth="1"/>
    <col min="8697" max="8697" width="48.453125" style="86" customWidth="1"/>
    <col min="8698" max="8698" width="4.54296875" style="86" customWidth="1"/>
    <col min="8699" max="8700" width="31.1796875" style="86"/>
    <col min="8701" max="8701" width="22.453125" style="86" customWidth="1"/>
    <col min="8702" max="8702" width="5" style="86" customWidth="1"/>
    <col min="8703" max="8703" width="5.453125" style="86" customWidth="1"/>
    <col min="8704" max="8704" width="24.453125" style="86" customWidth="1"/>
    <col min="8705" max="8705" width="22.1796875" style="86" customWidth="1"/>
    <col min="8706" max="8706" width="23.453125" style="86" customWidth="1"/>
    <col min="8707" max="8707" width="32.453125" style="86" customWidth="1"/>
    <col min="8708" max="8708" width="23.81640625" style="86" customWidth="1"/>
    <col min="8709" max="8709" width="28.1796875" style="86" customWidth="1"/>
    <col min="8710" max="8710" width="23.54296875" style="86" customWidth="1"/>
    <col min="8711" max="8712" width="23.453125" style="86" customWidth="1"/>
    <col min="8713" max="8713" width="22.1796875" style="86" customWidth="1"/>
    <col min="8714" max="8714" width="22.54296875" style="86" customWidth="1"/>
    <col min="8715" max="8715" width="2.54296875" style="86" customWidth="1"/>
    <col min="8716" max="8716" width="3.81640625" style="86" customWidth="1"/>
    <col min="8717" max="8717" width="23.453125" style="86" customWidth="1"/>
    <col min="8718" max="8718" width="42.1796875" style="86" customWidth="1"/>
    <col min="8719" max="8719" width="25.1796875" style="86" customWidth="1"/>
    <col min="8720" max="8937" width="16.453125" style="86" customWidth="1"/>
    <col min="8938" max="8938" width="53.453125" style="86" customWidth="1"/>
    <col min="8939" max="8939" width="31.453125" style="86" customWidth="1"/>
    <col min="8940" max="8940" width="53.453125" style="86" customWidth="1"/>
    <col min="8941" max="8941" width="31.453125" style="86" customWidth="1"/>
    <col min="8942" max="8942" width="43.54296875" style="86" customWidth="1"/>
    <col min="8943" max="8943" width="50.81640625" style="86" customWidth="1"/>
    <col min="8944" max="8944" width="50.1796875" style="86" customWidth="1"/>
    <col min="8945" max="8945" width="53.1796875" style="86" customWidth="1"/>
    <col min="8946" max="8946" width="85.54296875" style="86" customWidth="1"/>
    <col min="8947" max="8947" width="49.81640625" style="86" customWidth="1"/>
    <col min="8948" max="8948" width="92.453125" style="86" customWidth="1"/>
    <col min="8949" max="8949" width="53.81640625" style="86" customWidth="1"/>
    <col min="8950" max="8950" width="55.1796875" style="86" customWidth="1"/>
    <col min="8951" max="8951" width="52.81640625" style="86" customWidth="1"/>
    <col min="8952" max="8952" width="51.1796875" style="86" customWidth="1"/>
    <col min="8953" max="8953" width="48.453125" style="86" customWidth="1"/>
    <col min="8954" max="8954" width="4.54296875" style="86" customWidth="1"/>
    <col min="8955" max="8956" width="31.1796875" style="86"/>
    <col min="8957" max="8957" width="22.453125" style="86" customWidth="1"/>
    <col min="8958" max="8958" width="5" style="86" customWidth="1"/>
    <col min="8959" max="8959" width="5.453125" style="86" customWidth="1"/>
    <col min="8960" max="8960" width="24.453125" style="86" customWidth="1"/>
    <col min="8961" max="8961" width="22.1796875" style="86" customWidth="1"/>
    <col min="8962" max="8962" width="23.453125" style="86" customWidth="1"/>
    <col min="8963" max="8963" width="32.453125" style="86" customWidth="1"/>
    <col min="8964" max="8964" width="23.81640625" style="86" customWidth="1"/>
    <col min="8965" max="8965" width="28.1796875" style="86" customWidth="1"/>
    <col min="8966" max="8966" width="23.54296875" style="86" customWidth="1"/>
    <col min="8967" max="8968" width="23.453125" style="86" customWidth="1"/>
    <col min="8969" max="8969" width="22.1796875" style="86" customWidth="1"/>
    <col min="8970" max="8970" width="22.54296875" style="86" customWidth="1"/>
    <col min="8971" max="8971" width="2.54296875" style="86" customWidth="1"/>
    <col min="8972" max="8972" width="3.81640625" style="86" customWidth="1"/>
    <col min="8973" max="8973" width="23.453125" style="86" customWidth="1"/>
    <col min="8974" max="8974" width="42.1796875" style="86" customWidth="1"/>
    <col min="8975" max="8975" width="25.1796875" style="86" customWidth="1"/>
    <col min="8976" max="9193" width="16.453125" style="86" customWidth="1"/>
    <col min="9194" max="9194" width="53.453125" style="86" customWidth="1"/>
    <col min="9195" max="9195" width="31.453125" style="86" customWidth="1"/>
    <col min="9196" max="9196" width="53.453125" style="86" customWidth="1"/>
    <col min="9197" max="9197" width="31.453125" style="86" customWidth="1"/>
    <col min="9198" max="9198" width="43.54296875" style="86" customWidth="1"/>
    <col min="9199" max="9199" width="50.81640625" style="86" customWidth="1"/>
    <col min="9200" max="9200" width="50.1796875" style="86" customWidth="1"/>
    <col min="9201" max="9201" width="53.1796875" style="86" customWidth="1"/>
    <col min="9202" max="9202" width="85.54296875" style="86" customWidth="1"/>
    <col min="9203" max="9203" width="49.81640625" style="86" customWidth="1"/>
    <col min="9204" max="9204" width="92.453125" style="86" customWidth="1"/>
    <col min="9205" max="9205" width="53.81640625" style="86" customWidth="1"/>
    <col min="9206" max="9206" width="55.1796875" style="86" customWidth="1"/>
    <col min="9207" max="9207" width="52.81640625" style="86" customWidth="1"/>
    <col min="9208" max="9208" width="51.1796875" style="86" customWidth="1"/>
    <col min="9209" max="9209" width="48.453125" style="86" customWidth="1"/>
    <col min="9210" max="9210" width="4.54296875" style="86" customWidth="1"/>
    <col min="9211" max="9212" width="31.1796875" style="86"/>
    <col min="9213" max="9213" width="22.453125" style="86" customWidth="1"/>
    <col min="9214" max="9214" width="5" style="86" customWidth="1"/>
    <col min="9215" max="9215" width="5.453125" style="86" customWidth="1"/>
    <col min="9216" max="9216" width="24.453125" style="86" customWidth="1"/>
    <col min="9217" max="9217" width="22.1796875" style="86" customWidth="1"/>
    <col min="9218" max="9218" width="23.453125" style="86" customWidth="1"/>
    <col min="9219" max="9219" width="32.453125" style="86" customWidth="1"/>
    <col min="9220" max="9220" width="23.81640625" style="86" customWidth="1"/>
    <col min="9221" max="9221" width="28.1796875" style="86" customWidth="1"/>
    <col min="9222" max="9222" width="23.54296875" style="86" customWidth="1"/>
    <col min="9223" max="9224" width="23.453125" style="86" customWidth="1"/>
    <col min="9225" max="9225" width="22.1796875" style="86" customWidth="1"/>
    <col min="9226" max="9226" width="22.54296875" style="86" customWidth="1"/>
    <col min="9227" max="9227" width="2.54296875" style="86" customWidth="1"/>
    <col min="9228" max="9228" width="3.81640625" style="86" customWidth="1"/>
    <col min="9229" max="9229" width="23.453125" style="86" customWidth="1"/>
    <col min="9230" max="9230" width="42.1796875" style="86" customWidth="1"/>
    <col min="9231" max="9231" width="25.1796875" style="86" customWidth="1"/>
    <col min="9232" max="9449" width="16.453125" style="86" customWidth="1"/>
    <col min="9450" max="9450" width="53.453125" style="86" customWidth="1"/>
    <col min="9451" max="9451" width="31.453125" style="86" customWidth="1"/>
    <col min="9452" max="9452" width="53.453125" style="86" customWidth="1"/>
    <col min="9453" max="9453" width="31.453125" style="86" customWidth="1"/>
    <col min="9454" max="9454" width="43.54296875" style="86" customWidth="1"/>
    <col min="9455" max="9455" width="50.81640625" style="86" customWidth="1"/>
    <col min="9456" max="9456" width="50.1796875" style="86" customWidth="1"/>
    <col min="9457" max="9457" width="53.1796875" style="86" customWidth="1"/>
    <col min="9458" max="9458" width="85.54296875" style="86" customWidth="1"/>
    <col min="9459" max="9459" width="49.81640625" style="86" customWidth="1"/>
    <col min="9460" max="9460" width="92.453125" style="86" customWidth="1"/>
    <col min="9461" max="9461" width="53.81640625" style="86" customWidth="1"/>
    <col min="9462" max="9462" width="55.1796875" style="86" customWidth="1"/>
    <col min="9463" max="9463" width="52.81640625" style="86" customWidth="1"/>
    <col min="9464" max="9464" width="51.1796875" style="86" customWidth="1"/>
    <col min="9465" max="9465" width="48.453125" style="86" customWidth="1"/>
    <col min="9466" max="9466" width="4.54296875" style="86" customWidth="1"/>
    <col min="9467" max="9468" width="31.1796875" style="86"/>
    <col min="9469" max="9469" width="22.453125" style="86" customWidth="1"/>
    <col min="9470" max="9470" width="5" style="86" customWidth="1"/>
    <col min="9471" max="9471" width="5.453125" style="86" customWidth="1"/>
    <col min="9472" max="9472" width="24.453125" style="86" customWidth="1"/>
    <col min="9473" max="9473" width="22.1796875" style="86" customWidth="1"/>
    <col min="9474" max="9474" width="23.453125" style="86" customWidth="1"/>
    <col min="9475" max="9475" width="32.453125" style="86" customWidth="1"/>
    <col min="9476" max="9476" width="23.81640625" style="86" customWidth="1"/>
    <col min="9477" max="9477" width="28.1796875" style="86" customWidth="1"/>
    <col min="9478" max="9478" width="23.54296875" style="86" customWidth="1"/>
    <col min="9479" max="9480" width="23.453125" style="86" customWidth="1"/>
    <col min="9481" max="9481" width="22.1796875" style="86" customWidth="1"/>
    <col min="9482" max="9482" width="22.54296875" style="86" customWidth="1"/>
    <col min="9483" max="9483" width="2.54296875" style="86" customWidth="1"/>
    <col min="9484" max="9484" width="3.81640625" style="86" customWidth="1"/>
    <col min="9485" max="9485" width="23.453125" style="86" customWidth="1"/>
    <col min="9486" max="9486" width="42.1796875" style="86" customWidth="1"/>
    <col min="9487" max="9487" width="25.1796875" style="86" customWidth="1"/>
    <col min="9488" max="9705" width="16.453125" style="86" customWidth="1"/>
    <col min="9706" max="9706" width="53.453125" style="86" customWidth="1"/>
    <col min="9707" max="9707" width="31.453125" style="86" customWidth="1"/>
    <col min="9708" max="9708" width="53.453125" style="86" customWidth="1"/>
    <col min="9709" max="9709" width="31.453125" style="86" customWidth="1"/>
    <col min="9710" max="9710" width="43.54296875" style="86" customWidth="1"/>
    <col min="9711" max="9711" width="50.81640625" style="86" customWidth="1"/>
    <col min="9712" max="9712" width="50.1796875" style="86" customWidth="1"/>
    <col min="9713" max="9713" width="53.1796875" style="86" customWidth="1"/>
    <col min="9714" max="9714" width="85.54296875" style="86" customWidth="1"/>
    <col min="9715" max="9715" width="49.81640625" style="86" customWidth="1"/>
    <col min="9716" max="9716" width="92.453125" style="86" customWidth="1"/>
    <col min="9717" max="9717" width="53.81640625" style="86" customWidth="1"/>
    <col min="9718" max="9718" width="55.1796875" style="86" customWidth="1"/>
    <col min="9719" max="9719" width="52.81640625" style="86" customWidth="1"/>
    <col min="9720" max="9720" width="51.1796875" style="86" customWidth="1"/>
    <col min="9721" max="9721" width="48.453125" style="86" customWidth="1"/>
    <col min="9722" max="9722" width="4.54296875" style="86" customWidth="1"/>
    <col min="9723" max="9724" width="31.1796875" style="86"/>
    <col min="9725" max="9725" width="22.453125" style="86" customWidth="1"/>
    <col min="9726" max="9726" width="5" style="86" customWidth="1"/>
    <col min="9727" max="9727" width="5.453125" style="86" customWidth="1"/>
    <col min="9728" max="9728" width="24.453125" style="86" customWidth="1"/>
    <col min="9729" max="9729" width="22.1796875" style="86" customWidth="1"/>
    <col min="9730" max="9730" width="23.453125" style="86" customWidth="1"/>
    <col min="9731" max="9731" width="32.453125" style="86" customWidth="1"/>
    <col min="9732" max="9732" width="23.81640625" style="86" customWidth="1"/>
    <col min="9733" max="9733" width="28.1796875" style="86" customWidth="1"/>
    <col min="9734" max="9734" width="23.54296875" style="86" customWidth="1"/>
    <col min="9735" max="9736" width="23.453125" style="86" customWidth="1"/>
    <col min="9737" max="9737" width="22.1796875" style="86" customWidth="1"/>
    <col min="9738" max="9738" width="22.54296875" style="86" customWidth="1"/>
    <col min="9739" max="9739" width="2.54296875" style="86" customWidth="1"/>
    <col min="9740" max="9740" width="3.81640625" style="86" customWidth="1"/>
    <col min="9741" max="9741" width="23.453125" style="86" customWidth="1"/>
    <col min="9742" max="9742" width="42.1796875" style="86" customWidth="1"/>
    <col min="9743" max="9743" width="25.1796875" style="86" customWidth="1"/>
    <col min="9744" max="9961" width="16.453125" style="86" customWidth="1"/>
    <col min="9962" max="9962" width="53.453125" style="86" customWidth="1"/>
    <col min="9963" max="9963" width="31.453125" style="86" customWidth="1"/>
    <col min="9964" max="9964" width="53.453125" style="86" customWidth="1"/>
    <col min="9965" max="9965" width="31.453125" style="86" customWidth="1"/>
    <col min="9966" max="9966" width="43.54296875" style="86" customWidth="1"/>
    <col min="9967" max="9967" width="50.81640625" style="86" customWidth="1"/>
    <col min="9968" max="9968" width="50.1796875" style="86" customWidth="1"/>
    <col min="9969" max="9969" width="53.1796875" style="86" customWidth="1"/>
    <col min="9970" max="9970" width="85.54296875" style="86" customWidth="1"/>
    <col min="9971" max="9971" width="49.81640625" style="86" customWidth="1"/>
    <col min="9972" max="9972" width="92.453125" style="86" customWidth="1"/>
    <col min="9973" max="9973" width="53.81640625" style="86" customWidth="1"/>
    <col min="9974" max="9974" width="55.1796875" style="86" customWidth="1"/>
    <col min="9975" max="9975" width="52.81640625" style="86" customWidth="1"/>
    <col min="9976" max="9976" width="51.1796875" style="86" customWidth="1"/>
    <col min="9977" max="9977" width="48.453125" style="86" customWidth="1"/>
    <col min="9978" max="9978" width="4.54296875" style="86" customWidth="1"/>
    <col min="9979" max="9980" width="31.1796875" style="86"/>
    <col min="9981" max="9981" width="22.453125" style="86" customWidth="1"/>
    <col min="9982" max="9982" width="5" style="86" customWidth="1"/>
    <col min="9983" max="9983" width="5.453125" style="86" customWidth="1"/>
    <col min="9984" max="9984" width="24.453125" style="86" customWidth="1"/>
    <col min="9985" max="9985" width="22.1796875" style="86" customWidth="1"/>
    <col min="9986" max="9986" width="23.453125" style="86" customWidth="1"/>
    <col min="9987" max="9987" width="32.453125" style="86" customWidth="1"/>
    <col min="9988" max="9988" width="23.81640625" style="86" customWidth="1"/>
    <col min="9989" max="9989" width="28.1796875" style="86" customWidth="1"/>
    <col min="9990" max="9990" width="23.54296875" style="86" customWidth="1"/>
    <col min="9991" max="9992" width="23.453125" style="86" customWidth="1"/>
    <col min="9993" max="9993" width="22.1796875" style="86" customWidth="1"/>
    <col min="9994" max="9994" width="22.54296875" style="86" customWidth="1"/>
    <col min="9995" max="9995" width="2.54296875" style="86" customWidth="1"/>
    <col min="9996" max="9996" width="3.81640625" style="86" customWidth="1"/>
    <col min="9997" max="9997" width="23.453125" style="86" customWidth="1"/>
    <col min="9998" max="9998" width="42.1796875" style="86" customWidth="1"/>
    <col min="9999" max="9999" width="25.1796875" style="86" customWidth="1"/>
    <col min="10000" max="10217" width="16.453125" style="86" customWidth="1"/>
    <col min="10218" max="10218" width="53.453125" style="86" customWidth="1"/>
    <col min="10219" max="10219" width="31.453125" style="86" customWidth="1"/>
    <col min="10220" max="10220" width="53.453125" style="86" customWidth="1"/>
    <col min="10221" max="10221" width="31.453125" style="86" customWidth="1"/>
    <col min="10222" max="10222" width="43.54296875" style="86" customWidth="1"/>
    <col min="10223" max="10223" width="50.81640625" style="86" customWidth="1"/>
    <col min="10224" max="10224" width="50.1796875" style="86" customWidth="1"/>
    <col min="10225" max="10225" width="53.1796875" style="86" customWidth="1"/>
    <col min="10226" max="10226" width="85.54296875" style="86" customWidth="1"/>
    <col min="10227" max="10227" width="49.81640625" style="86" customWidth="1"/>
    <col min="10228" max="10228" width="92.453125" style="86" customWidth="1"/>
    <col min="10229" max="10229" width="53.81640625" style="86" customWidth="1"/>
    <col min="10230" max="10230" width="55.1796875" style="86" customWidth="1"/>
    <col min="10231" max="10231" width="52.81640625" style="86" customWidth="1"/>
    <col min="10232" max="10232" width="51.1796875" style="86" customWidth="1"/>
    <col min="10233" max="10233" width="48.453125" style="86" customWidth="1"/>
    <col min="10234" max="10234" width="4.54296875" style="86" customWidth="1"/>
    <col min="10235" max="10236" width="31.1796875" style="86"/>
    <col min="10237" max="10237" width="22.453125" style="86" customWidth="1"/>
    <col min="10238" max="10238" width="5" style="86" customWidth="1"/>
    <col min="10239" max="10239" width="5.453125" style="86" customWidth="1"/>
    <col min="10240" max="10240" width="24.453125" style="86" customWidth="1"/>
    <col min="10241" max="10241" width="22.1796875" style="86" customWidth="1"/>
    <col min="10242" max="10242" width="23.453125" style="86" customWidth="1"/>
    <col min="10243" max="10243" width="32.453125" style="86" customWidth="1"/>
    <col min="10244" max="10244" width="23.81640625" style="86" customWidth="1"/>
    <col min="10245" max="10245" width="28.1796875" style="86" customWidth="1"/>
    <col min="10246" max="10246" width="23.54296875" style="86" customWidth="1"/>
    <col min="10247" max="10248" width="23.453125" style="86" customWidth="1"/>
    <col min="10249" max="10249" width="22.1796875" style="86" customWidth="1"/>
    <col min="10250" max="10250" width="22.54296875" style="86" customWidth="1"/>
    <col min="10251" max="10251" width="2.54296875" style="86" customWidth="1"/>
    <col min="10252" max="10252" width="3.81640625" style="86" customWidth="1"/>
    <col min="10253" max="10253" width="23.453125" style="86" customWidth="1"/>
    <col min="10254" max="10254" width="42.1796875" style="86" customWidth="1"/>
    <col min="10255" max="10255" width="25.1796875" style="86" customWidth="1"/>
    <col min="10256" max="10473" width="16.453125" style="86" customWidth="1"/>
    <col min="10474" max="10474" width="53.453125" style="86" customWidth="1"/>
    <col min="10475" max="10475" width="31.453125" style="86" customWidth="1"/>
    <col min="10476" max="10476" width="53.453125" style="86" customWidth="1"/>
    <col min="10477" max="10477" width="31.453125" style="86" customWidth="1"/>
    <col min="10478" max="10478" width="43.54296875" style="86" customWidth="1"/>
    <col min="10479" max="10479" width="50.81640625" style="86" customWidth="1"/>
    <col min="10480" max="10480" width="50.1796875" style="86" customWidth="1"/>
    <col min="10481" max="10481" width="53.1796875" style="86" customWidth="1"/>
    <col min="10482" max="10482" width="85.54296875" style="86" customWidth="1"/>
    <col min="10483" max="10483" width="49.81640625" style="86" customWidth="1"/>
    <col min="10484" max="10484" width="92.453125" style="86" customWidth="1"/>
    <col min="10485" max="10485" width="53.81640625" style="86" customWidth="1"/>
    <col min="10486" max="10486" width="55.1796875" style="86" customWidth="1"/>
    <col min="10487" max="10487" width="52.81640625" style="86" customWidth="1"/>
    <col min="10488" max="10488" width="51.1796875" style="86" customWidth="1"/>
    <col min="10489" max="10489" width="48.453125" style="86" customWidth="1"/>
    <col min="10490" max="10490" width="4.54296875" style="86" customWidth="1"/>
    <col min="10491" max="10492" width="31.1796875" style="86"/>
    <col min="10493" max="10493" width="22.453125" style="86" customWidth="1"/>
    <col min="10494" max="10494" width="5" style="86" customWidth="1"/>
    <col min="10495" max="10495" width="5.453125" style="86" customWidth="1"/>
    <col min="10496" max="10496" width="24.453125" style="86" customWidth="1"/>
    <col min="10497" max="10497" width="22.1796875" style="86" customWidth="1"/>
    <col min="10498" max="10498" width="23.453125" style="86" customWidth="1"/>
    <col min="10499" max="10499" width="32.453125" style="86" customWidth="1"/>
    <col min="10500" max="10500" width="23.81640625" style="86" customWidth="1"/>
    <col min="10501" max="10501" width="28.1796875" style="86" customWidth="1"/>
    <col min="10502" max="10502" width="23.54296875" style="86" customWidth="1"/>
    <col min="10503" max="10504" width="23.453125" style="86" customWidth="1"/>
    <col min="10505" max="10505" width="22.1796875" style="86" customWidth="1"/>
    <col min="10506" max="10506" width="22.54296875" style="86" customWidth="1"/>
    <col min="10507" max="10507" width="2.54296875" style="86" customWidth="1"/>
    <col min="10508" max="10508" width="3.81640625" style="86" customWidth="1"/>
    <col min="10509" max="10509" width="23.453125" style="86" customWidth="1"/>
    <col min="10510" max="10510" width="42.1796875" style="86" customWidth="1"/>
    <col min="10511" max="10511" width="25.1796875" style="86" customWidth="1"/>
    <col min="10512" max="10729" width="16.453125" style="86" customWidth="1"/>
    <col min="10730" max="10730" width="53.453125" style="86" customWidth="1"/>
    <col min="10731" max="10731" width="31.453125" style="86" customWidth="1"/>
    <col min="10732" max="10732" width="53.453125" style="86" customWidth="1"/>
    <col min="10733" max="10733" width="31.453125" style="86" customWidth="1"/>
    <col min="10734" max="10734" width="43.54296875" style="86" customWidth="1"/>
    <col min="10735" max="10735" width="50.81640625" style="86" customWidth="1"/>
    <col min="10736" max="10736" width="50.1796875" style="86" customWidth="1"/>
    <col min="10737" max="10737" width="53.1796875" style="86" customWidth="1"/>
    <col min="10738" max="10738" width="85.54296875" style="86" customWidth="1"/>
    <col min="10739" max="10739" width="49.81640625" style="86" customWidth="1"/>
    <col min="10740" max="10740" width="92.453125" style="86" customWidth="1"/>
    <col min="10741" max="10741" width="53.81640625" style="86" customWidth="1"/>
    <col min="10742" max="10742" width="55.1796875" style="86" customWidth="1"/>
    <col min="10743" max="10743" width="52.81640625" style="86" customWidth="1"/>
    <col min="10744" max="10744" width="51.1796875" style="86" customWidth="1"/>
    <col min="10745" max="10745" width="48.453125" style="86" customWidth="1"/>
    <col min="10746" max="10746" width="4.54296875" style="86" customWidth="1"/>
    <col min="10747" max="10748" width="31.1796875" style="86"/>
    <col min="10749" max="10749" width="22.453125" style="86" customWidth="1"/>
    <col min="10750" max="10750" width="5" style="86" customWidth="1"/>
    <col min="10751" max="10751" width="5.453125" style="86" customWidth="1"/>
    <col min="10752" max="10752" width="24.453125" style="86" customWidth="1"/>
    <col min="10753" max="10753" width="22.1796875" style="86" customWidth="1"/>
    <col min="10754" max="10754" width="23.453125" style="86" customWidth="1"/>
    <col min="10755" max="10755" width="32.453125" style="86" customWidth="1"/>
    <col min="10756" max="10756" width="23.81640625" style="86" customWidth="1"/>
    <col min="10757" max="10757" width="28.1796875" style="86" customWidth="1"/>
    <col min="10758" max="10758" width="23.54296875" style="86" customWidth="1"/>
    <col min="10759" max="10760" width="23.453125" style="86" customWidth="1"/>
    <col min="10761" max="10761" width="22.1796875" style="86" customWidth="1"/>
    <col min="10762" max="10762" width="22.54296875" style="86" customWidth="1"/>
    <col min="10763" max="10763" width="2.54296875" style="86" customWidth="1"/>
    <col min="10764" max="10764" width="3.81640625" style="86" customWidth="1"/>
    <col min="10765" max="10765" width="23.453125" style="86" customWidth="1"/>
    <col min="10766" max="10766" width="42.1796875" style="86" customWidth="1"/>
    <col min="10767" max="10767" width="25.1796875" style="86" customWidth="1"/>
    <col min="10768" max="10985" width="16.453125" style="86" customWidth="1"/>
    <col min="10986" max="10986" width="53.453125" style="86" customWidth="1"/>
    <col min="10987" max="10987" width="31.453125" style="86" customWidth="1"/>
    <col min="10988" max="10988" width="53.453125" style="86" customWidth="1"/>
    <col min="10989" max="10989" width="31.453125" style="86" customWidth="1"/>
    <col min="10990" max="10990" width="43.54296875" style="86" customWidth="1"/>
    <col min="10991" max="10991" width="50.81640625" style="86" customWidth="1"/>
    <col min="10992" max="10992" width="50.1796875" style="86" customWidth="1"/>
    <col min="10993" max="10993" width="53.1796875" style="86" customWidth="1"/>
    <col min="10994" max="10994" width="85.54296875" style="86" customWidth="1"/>
    <col min="10995" max="10995" width="49.81640625" style="86" customWidth="1"/>
    <col min="10996" max="10996" width="92.453125" style="86" customWidth="1"/>
    <col min="10997" max="10997" width="53.81640625" style="86" customWidth="1"/>
    <col min="10998" max="10998" width="55.1796875" style="86" customWidth="1"/>
    <col min="10999" max="10999" width="52.81640625" style="86" customWidth="1"/>
    <col min="11000" max="11000" width="51.1796875" style="86" customWidth="1"/>
    <col min="11001" max="11001" width="48.453125" style="86" customWidth="1"/>
    <col min="11002" max="11002" width="4.54296875" style="86" customWidth="1"/>
    <col min="11003" max="11004" width="31.1796875" style="86"/>
    <col min="11005" max="11005" width="22.453125" style="86" customWidth="1"/>
    <col min="11006" max="11006" width="5" style="86" customWidth="1"/>
    <col min="11007" max="11007" width="5.453125" style="86" customWidth="1"/>
    <col min="11008" max="11008" width="24.453125" style="86" customWidth="1"/>
    <col min="11009" max="11009" width="22.1796875" style="86" customWidth="1"/>
    <col min="11010" max="11010" width="23.453125" style="86" customWidth="1"/>
    <col min="11011" max="11011" width="32.453125" style="86" customWidth="1"/>
    <col min="11012" max="11012" width="23.81640625" style="86" customWidth="1"/>
    <col min="11013" max="11013" width="28.1796875" style="86" customWidth="1"/>
    <col min="11014" max="11014" width="23.54296875" style="86" customWidth="1"/>
    <col min="11015" max="11016" width="23.453125" style="86" customWidth="1"/>
    <col min="11017" max="11017" width="22.1796875" style="86" customWidth="1"/>
    <col min="11018" max="11018" width="22.54296875" style="86" customWidth="1"/>
    <col min="11019" max="11019" width="2.54296875" style="86" customWidth="1"/>
    <col min="11020" max="11020" width="3.81640625" style="86" customWidth="1"/>
    <col min="11021" max="11021" width="23.453125" style="86" customWidth="1"/>
    <col min="11022" max="11022" width="42.1796875" style="86" customWidth="1"/>
    <col min="11023" max="11023" width="25.1796875" style="86" customWidth="1"/>
    <col min="11024" max="11241" width="16.453125" style="86" customWidth="1"/>
    <col min="11242" max="11242" width="53.453125" style="86" customWidth="1"/>
    <col min="11243" max="11243" width="31.453125" style="86" customWidth="1"/>
    <col min="11244" max="11244" width="53.453125" style="86" customWidth="1"/>
    <col min="11245" max="11245" width="31.453125" style="86" customWidth="1"/>
    <col min="11246" max="11246" width="43.54296875" style="86" customWidth="1"/>
    <col min="11247" max="11247" width="50.81640625" style="86" customWidth="1"/>
    <col min="11248" max="11248" width="50.1796875" style="86" customWidth="1"/>
    <col min="11249" max="11249" width="53.1796875" style="86" customWidth="1"/>
    <col min="11250" max="11250" width="85.54296875" style="86" customWidth="1"/>
    <col min="11251" max="11251" width="49.81640625" style="86" customWidth="1"/>
    <col min="11252" max="11252" width="92.453125" style="86" customWidth="1"/>
    <col min="11253" max="11253" width="53.81640625" style="86" customWidth="1"/>
    <col min="11254" max="11254" width="55.1796875" style="86" customWidth="1"/>
    <col min="11255" max="11255" width="52.81640625" style="86" customWidth="1"/>
    <col min="11256" max="11256" width="51.1796875" style="86" customWidth="1"/>
    <col min="11257" max="11257" width="48.453125" style="86" customWidth="1"/>
    <col min="11258" max="11258" width="4.54296875" style="86" customWidth="1"/>
    <col min="11259" max="11260" width="31.1796875" style="86"/>
    <col min="11261" max="11261" width="22.453125" style="86" customWidth="1"/>
    <col min="11262" max="11262" width="5" style="86" customWidth="1"/>
    <col min="11263" max="11263" width="5.453125" style="86" customWidth="1"/>
    <col min="11264" max="11264" width="24.453125" style="86" customWidth="1"/>
    <col min="11265" max="11265" width="22.1796875" style="86" customWidth="1"/>
    <col min="11266" max="11266" width="23.453125" style="86" customWidth="1"/>
    <col min="11267" max="11267" width="32.453125" style="86" customWidth="1"/>
    <col min="11268" max="11268" width="23.81640625" style="86" customWidth="1"/>
    <col min="11269" max="11269" width="28.1796875" style="86" customWidth="1"/>
    <col min="11270" max="11270" width="23.54296875" style="86" customWidth="1"/>
    <col min="11271" max="11272" width="23.453125" style="86" customWidth="1"/>
    <col min="11273" max="11273" width="22.1796875" style="86" customWidth="1"/>
    <col min="11274" max="11274" width="22.54296875" style="86" customWidth="1"/>
    <col min="11275" max="11275" width="2.54296875" style="86" customWidth="1"/>
    <col min="11276" max="11276" width="3.81640625" style="86" customWidth="1"/>
    <col min="11277" max="11277" width="23.453125" style="86" customWidth="1"/>
    <col min="11278" max="11278" width="42.1796875" style="86" customWidth="1"/>
    <col min="11279" max="11279" width="25.1796875" style="86" customWidth="1"/>
    <col min="11280" max="11497" width="16.453125" style="86" customWidth="1"/>
    <col min="11498" max="11498" width="53.453125" style="86" customWidth="1"/>
    <col min="11499" max="11499" width="31.453125" style="86" customWidth="1"/>
    <col min="11500" max="11500" width="53.453125" style="86" customWidth="1"/>
    <col min="11501" max="11501" width="31.453125" style="86" customWidth="1"/>
    <col min="11502" max="11502" width="43.54296875" style="86" customWidth="1"/>
    <col min="11503" max="11503" width="50.81640625" style="86" customWidth="1"/>
    <col min="11504" max="11504" width="50.1796875" style="86" customWidth="1"/>
    <col min="11505" max="11505" width="53.1796875" style="86" customWidth="1"/>
    <col min="11506" max="11506" width="85.54296875" style="86" customWidth="1"/>
    <col min="11507" max="11507" width="49.81640625" style="86" customWidth="1"/>
    <col min="11508" max="11508" width="92.453125" style="86" customWidth="1"/>
    <col min="11509" max="11509" width="53.81640625" style="86" customWidth="1"/>
    <col min="11510" max="11510" width="55.1796875" style="86" customWidth="1"/>
    <col min="11511" max="11511" width="52.81640625" style="86" customWidth="1"/>
    <col min="11512" max="11512" width="51.1796875" style="86" customWidth="1"/>
    <col min="11513" max="11513" width="48.453125" style="86" customWidth="1"/>
    <col min="11514" max="11514" width="4.54296875" style="86" customWidth="1"/>
    <col min="11515" max="11516" width="31.1796875" style="86"/>
    <col min="11517" max="11517" width="22.453125" style="86" customWidth="1"/>
    <col min="11518" max="11518" width="5" style="86" customWidth="1"/>
    <col min="11519" max="11519" width="5.453125" style="86" customWidth="1"/>
    <col min="11520" max="11520" width="24.453125" style="86" customWidth="1"/>
    <col min="11521" max="11521" width="22.1796875" style="86" customWidth="1"/>
    <col min="11522" max="11522" width="23.453125" style="86" customWidth="1"/>
    <col min="11523" max="11523" width="32.453125" style="86" customWidth="1"/>
    <col min="11524" max="11524" width="23.81640625" style="86" customWidth="1"/>
    <col min="11525" max="11525" width="28.1796875" style="86" customWidth="1"/>
    <col min="11526" max="11526" width="23.54296875" style="86" customWidth="1"/>
    <col min="11527" max="11528" width="23.453125" style="86" customWidth="1"/>
    <col min="11529" max="11529" width="22.1796875" style="86" customWidth="1"/>
    <col min="11530" max="11530" width="22.54296875" style="86" customWidth="1"/>
    <col min="11531" max="11531" width="2.54296875" style="86" customWidth="1"/>
    <col min="11532" max="11532" width="3.81640625" style="86" customWidth="1"/>
    <col min="11533" max="11533" width="23.453125" style="86" customWidth="1"/>
    <col min="11534" max="11534" width="42.1796875" style="86" customWidth="1"/>
    <col min="11535" max="11535" width="25.1796875" style="86" customWidth="1"/>
    <col min="11536" max="11753" width="16.453125" style="86" customWidth="1"/>
    <col min="11754" max="11754" width="53.453125" style="86" customWidth="1"/>
    <col min="11755" max="11755" width="31.453125" style="86" customWidth="1"/>
    <col min="11756" max="11756" width="53.453125" style="86" customWidth="1"/>
    <col min="11757" max="11757" width="31.453125" style="86" customWidth="1"/>
    <col min="11758" max="11758" width="43.54296875" style="86" customWidth="1"/>
    <col min="11759" max="11759" width="50.81640625" style="86" customWidth="1"/>
    <col min="11760" max="11760" width="50.1796875" style="86" customWidth="1"/>
    <col min="11761" max="11761" width="53.1796875" style="86" customWidth="1"/>
    <col min="11762" max="11762" width="85.54296875" style="86" customWidth="1"/>
    <col min="11763" max="11763" width="49.81640625" style="86" customWidth="1"/>
    <col min="11764" max="11764" width="92.453125" style="86" customWidth="1"/>
    <col min="11765" max="11765" width="53.81640625" style="86" customWidth="1"/>
    <col min="11766" max="11766" width="55.1796875" style="86" customWidth="1"/>
    <col min="11767" max="11767" width="52.81640625" style="86" customWidth="1"/>
    <col min="11768" max="11768" width="51.1796875" style="86" customWidth="1"/>
    <col min="11769" max="11769" width="48.453125" style="86" customWidth="1"/>
    <col min="11770" max="11770" width="4.54296875" style="86" customWidth="1"/>
    <col min="11771" max="11772" width="31.1796875" style="86"/>
    <col min="11773" max="11773" width="22.453125" style="86" customWidth="1"/>
    <col min="11774" max="11774" width="5" style="86" customWidth="1"/>
    <col min="11775" max="11775" width="5.453125" style="86" customWidth="1"/>
    <col min="11776" max="11776" width="24.453125" style="86" customWidth="1"/>
    <col min="11777" max="11777" width="22.1796875" style="86" customWidth="1"/>
    <col min="11778" max="11778" width="23.453125" style="86" customWidth="1"/>
    <col min="11779" max="11779" width="32.453125" style="86" customWidth="1"/>
    <col min="11780" max="11780" width="23.81640625" style="86" customWidth="1"/>
    <col min="11781" max="11781" width="28.1796875" style="86" customWidth="1"/>
    <col min="11782" max="11782" width="23.54296875" style="86" customWidth="1"/>
    <col min="11783" max="11784" width="23.453125" style="86" customWidth="1"/>
    <col min="11785" max="11785" width="22.1796875" style="86" customWidth="1"/>
    <col min="11786" max="11786" width="22.54296875" style="86" customWidth="1"/>
    <col min="11787" max="11787" width="2.54296875" style="86" customWidth="1"/>
    <col min="11788" max="11788" width="3.81640625" style="86" customWidth="1"/>
    <col min="11789" max="11789" width="23.453125" style="86" customWidth="1"/>
    <col min="11790" max="11790" width="42.1796875" style="86" customWidth="1"/>
    <col min="11791" max="11791" width="25.1796875" style="86" customWidth="1"/>
    <col min="11792" max="12009" width="16.453125" style="86" customWidth="1"/>
    <col min="12010" max="12010" width="53.453125" style="86" customWidth="1"/>
    <col min="12011" max="12011" width="31.453125" style="86" customWidth="1"/>
    <col min="12012" max="12012" width="53.453125" style="86" customWidth="1"/>
    <col min="12013" max="12013" width="31.453125" style="86" customWidth="1"/>
    <col min="12014" max="12014" width="43.54296875" style="86" customWidth="1"/>
    <col min="12015" max="12015" width="50.81640625" style="86" customWidth="1"/>
    <col min="12016" max="12016" width="50.1796875" style="86" customWidth="1"/>
    <col min="12017" max="12017" width="53.1796875" style="86" customWidth="1"/>
    <col min="12018" max="12018" width="85.54296875" style="86" customWidth="1"/>
    <col min="12019" max="12019" width="49.81640625" style="86" customWidth="1"/>
    <col min="12020" max="12020" width="92.453125" style="86" customWidth="1"/>
    <col min="12021" max="12021" width="53.81640625" style="86" customWidth="1"/>
    <col min="12022" max="12022" width="55.1796875" style="86" customWidth="1"/>
    <col min="12023" max="12023" width="52.81640625" style="86" customWidth="1"/>
    <col min="12024" max="12024" width="51.1796875" style="86" customWidth="1"/>
    <col min="12025" max="12025" width="48.453125" style="86" customWidth="1"/>
    <col min="12026" max="12026" width="4.54296875" style="86" customWidth="1"/>
    <col min="12027" max="12028" width="31.1796875" style="86"/>
    <col min="12029" max="12029" width="22.453125" style="86" customWidth="1"/>
    <col min="12030" max="12030" width="5" style="86" customWidth="1"/>
    <col min="12031" max="12031" width="5.453125" style="86" customWidth="1"/>
    <col min="12032" max="12032" width="24.453125" style="86" customWidth="1"/>
    <col min="12033" max="12033" width="22.1796875" style="86" customWidth="1"/>
    <col min="12034" max="12034" width="23.453125" style="86" customWidth="1"/>
    <col min="12035" max="12035" width="32.453125" style="86" customWidth="1"/>
    <col min="12036" max="12036" width="23.81640625" style="86" customWidth="1"/>
    <col min="12037" max="12037" width="28.1796875" style="86" customWidth="1"/>
    <col min="12038" max="12038" width="23.54296875" style="86" customWidth="1"/>
    <col min="12039" max="12040" width="23.453125" style="86" customWidth="1"/>
    <col min="12041" max="12041" width="22.1796875" style="86" customWidth="1"/>
    <col min="12042" max="12042" width="22.54296875" style="86" customWidth="1"/>
    <col min="12043" max="12043" width="2.54296875" style="86" customWidth="1"/>
    <col min="12044" max="12044" width="3.81640625" style="86" customWidth="1"/>
    <col min="12045" max="12045" width="23.453125" style="86" customWidth="1"/>
    <col min="12046" max="12046" width="42.1796875" style="86" customWidth="1"/>
    <col min="12047" max="12047" width="25.1796875" style="86" customWidth="1"/>
    <col min="12048" max="12265" width="16.453125" style="86" customWidth="1"/>
    <col min="12266" max="12266" width="53.453125" style="86" customWidth="1"/>
    <col min="12267" max="12267" width="31.453125" style="86" customWidth="1"/>
    <col min="12268" max="12268" width="53.453125" style="86" customWidth="1"/>
    <col min="12269" max="12269" width="31.453125" style="86" customWidth="1"/>
    <col min="12270" max="12270" width="43.54296875" style="86" customWidth="1"/>
    <col min="12271" max="12271" width="50.81640625" style="86" customWidth="1"/>
    <col min="12272" max="12272" width="50.1796875" style="86" customWidth="1"/>
    <col min="12273" max="12273" width="53.1796875" style="86" customWidth="1"/>
    <col min="12274" max="12274" width="85.54296875" style="86" customWidth="1"/>
    <col min="12275" max="12275" width="49.81640625" style="86" customWidth="1"/>
    <col min="12276" max="12276" width="92.453125" style="86" customWidth="1"/>
    <col min="12277" max="12277" width="53.81640625" style="86" customWidth="1"/>
    <col min="12278" max="12278" width="55.1796875" style="86" customWidth="1"/>
    <col min="12279" max="12279" width="52.81640625" style="86" customWidth="1"/>
    <col min="12280" max="12280" width="51.1796875" style="86" customWidth="1"/>
    <col min="12281" max="12281" width="48.453125" style="86" customWidth="1"/>
    <col min="12282" max="12282" width="4.54296875" style="86" customWidth="1"/>
    <col min="12283" max="12284" width="31.1796875" style="86"/>
    <col min="12285" max="12285" width="22.453125" style="86" customWidth="1"/>
    <col min="12286" max="12286" width="5" style="86" customWidth="1"/>
    <col min="12287" max="12287" width="5.453125" style="86" customWidth="1"/>
    <col min="12288" max="12288" width="24.453125" style="86" customWidth="1"/>
    <col min="12289" max="12289" width="22.1796875" style="86" customWidth="1"/>
    <col min="12290" max="12290" width="23.453125" style="86" customWidth="1"/>
    <col min="12291" max="12291" width="32.453125" style="86" customWidth="1"/>
    <col min="12292" max="12292" width="23.81640625" style="86" customWidth="1"/>
    <col min="12293" max="12293" width="28.1796875" style="86" customWidth="1"/>
    <col min="12294" max="12294" width="23.54296875" style="86" customWidth="1"/>
    <col min="12295" max="12296" width="23.453125" style="86" customWidth="1"/>
    <col min="12297" max="12297" width="22.1796875" style="86" customWidth="1"/>
    <col min="12298" max="12298" width="22.54296875" style="86" customWidth="1"/>
    <col min="12299" max="12299" width="2.54296875" style="86" customWidth="1"/>
    <col min="12300" max="12300" width="3.81640625" style="86" customWidth="1"/>
    <col min="12301" max="12301" width="23.453125" style="86" customWidth="1"/>
    <col min="12302" max="12302" width="42.1796875" style="86" customWidth="1"/>
    <col min="12303" max="12303" width="25.1796875" style="86" customWidth="1"/>
    <col min="12304" max="12521" width="16.453125" style="86" customWidth="1"/>
    <col min="12522" max="12522" width="53.453125" style="86" customWidth="1"/>
    <col min="12523" max="12523" width="31.453125" style="86" customWidth="1"/>
    <col min="12524" max="12524" width="53.453125" style="86" customWidth="1"/>
    <col min="12525" max="12525" width="31.453125" style="86" customWidth="1"/>
    <col min="12526" max="12526" width="43.54296875" style="86" customWidth="1"/>
    <col min="12527" max="12527" width="50.81640625" style="86" customWidth="1"/>
    <col min="12528" max="12528" width="50.1796875" style="86" customWidth="1"/>
    <col min="12529" max="12529" width="53.1796875" style="86" customWidth="1"/>
    <col min="12530" max="12530" width="85.54296875" style="86" customWidth="1"/>
    <col min="12531" max="12531" width="49.81640625" style="86" customWidth="1"/>
    <col min="12532" max="12532" width="92.453125" style="86" customWidth="1"/>
    <col min="12533" max="12533" width="53.81640625" style="86" customWidth="1"/>
    <col min="12534" max="12534" width="55.1796875" style="86" customWidth="1"/>
    <col min="12535" max="12535" width="52.81640625" style="86" customWidth="1"/>
    <col min="12536" max="12536" width="51.1796875" style="86" customWidth="1"/>
    <col min="12537" max="12537" width="48.453125" style="86" customWidth="1"/>
    <col min="12538" max="12538" width="4.54296875" style="86" customWidth="1"/>
    <col min="12539" max="12540" width="31.1796875" style="86"/>
    <col min="12541" max="12541" width="22.453125" style="86" customWidth="1"/>
    <col min="12542" max="12542" width="5" style="86" customWidth="1"/>
    <col min="12543" max="12543" width="5.453125" style="86" customWidth="1"/>
    <col min="12544" max="12544" width="24.453125" style="86" customWidth="1"/>
    <col min="12545" max="12545" width="22.1796875" style="86" customWidth="1"/>
    <col min="12546" max="12546" width="23.453125" style="86" customWidth="1"/>
    <col min="12547" max="12547" width="32.453125" style="86" customWidth="1"/>
    <col min="12548" max="12548" width="23.81640625" style="86" customWidth="1"/>
    <col min="12549" max="12549" width="28.1796875" style="86" customWidth="1"/>
    <col min="12550" max="12550" width="23.54296875" style="86" customWidth="1"/>
    <col min="12551" max="12552" width="23.453125" style="86" customWidth="1"/>
    <col min="12553" max="12553" width="22.1796875" style="86" customWidth="1"/>
    <col min="12554" max="12554" width="22.54296875" style="86" customWidth="1"/>
    <col min="12555" max="12555" width="2.54296875" style="86" customWidth="1"/>
    <col min="12556" max="12556" width="3.81640625" style="86" customWidth="1"/>
    <col min="12557" max="12557" width="23.453125" style="86" customWidth="1"/>
    <col min="12558" max="12558" width="42.1796875" style="86" customWidth="1"/>
    <col min="12559" max="12559" width="25.1796875" style="86" customWidth="1"/>
    <col min="12560" max="12777" width="16.453125" style="86" customWidth="1"/>
    <col min="12778" max="12778" width="53.453125" style="86" customWidth="1"/>
    <col min="12779" max="12779" width="31.453125" style="86" customWidth="1"/>
    <col min="12780" max="12780" width="53.453125" style="86" customWidth="1"/>
    <col min="12781" max="12781" width="31.453125" style="86" customWidth="1"/>
    <col min="12782" max="12782" width="43.54296875" style="86" customWidth="1"/>
    <col min="12783" max="12783" width="50.81640625" style="86" customWidth="1"/>
    <col min="12784" max="12784" width="50.1796875" style="86" customWidth="1"/>
    <col min="12785" max="12785" width="53.1796875" style="86" customWidth="1"/>
    <col min="12786" max="12786" width="85.54296875" style="86" customWidth="1"/>
    <col min="12787" max="12787" width="49.81640625" style="86" customWidth="1"/>
    <col min="12788" max="12788" width="92.453125" style="86" customWidth="1"/>
    <col min="12789" max="12789" width="53.81640625" style="86" customWidth="1"/>
    <col min="12790" max="12790" width="55.1796875" style="86" customWidth="1"/>
    <col min="12791" max="12791" width="52.81640625" style="86" customWidth="1"/>
    <col min="12792" max="12792" width="51.1796875" style="86" customWidth="1"/>
    <col min="12793" max="12793" width="48.453125" style="86" customWidth="1"/>
    <col min="12794" max="12794" width="4.54296875" style="86" customWidth="1"/>
    <col min="12795" max="12796" width="31.1796875" style="86"/>
    <col min="12797" max="12797" width="22.453125" style="86" customWidth="1"/>
    <col min="12798" max="12798" width="5" style="86" customWidth="1"/>
    <col min="12799" max="12799" width="5.453125" style="86" customWidth="1"/>
    <col min="12800" max="12800" width="24.453125" style="86" customWidth="1"/>
    <col min="12801" max="12801" width="22.1796875" style="86" customWidth="1"/>
    <col min="12802" max="12802" width="23.453125" style="86" customWidth="1"/>
    <col min="12803" max="12803" width="32.453125" style="86" customWidth="1"/>
    <col min="12804" max="12804" width="23.81640625" style="86" customWidth="1"/>
    <col min="12805" max="12805" width="28.1796875" style="86" customWidth="1"/>
    <col min="12806" max="12806" width="23.54296875" style="86" customWidth="1"/>
    <col min="12807" max="12808" width="23.453125" style="86" customWidth="1"/>
    <col min="12809" max="12809" width="22.1796875" style="86" customWidth="1"/>
    <col min="12810" max="12810" width="22.54296875" style="86" customWidth="1"/>
    <col min="12811" max="12811" width="2.54296875" style="86" customWidth="1"/>
    <col min="12812" max="12812" width="3.81640625" style="86" customWidth="1"/>
    <col min="12813" max="12813" width="23.453125" style="86" customWidth="1"/>
    <col min="12814" max="12814" width="42.1796875" style="86" customWidth="1"/>
    <col min="12815" max="12815" width="25.1796875" style="86" customWidth="1"/>
    <col min="12816" max="13033" width="16.453125" style="86" customWidth="1"/>
    <col min="13034" max="13034" width="53.453125" style="86" customWidth="1"/>
    <col min="13035" max="13035" width="31.453125" style="86" customWidth="1"/>
    <col min="13036" max="13036" width="53.453125" style="86" customWidth="1"/>
    <col min="13037" max="13037" width="31.453125" style="86" customWidth="1"/>
    <col min="13038" max="13038" width="43.54296875" style="86" customWidth="1"/>
    <col min="13039" max="13039" width="50.81640625" style="86" customWidth="1"/>
    <col min="13040" max="13040" width="50.1796875" style="86" customWidth="1"/>
    <col min="13041" max="13041" width="53.1796875" style="86" customWidth="1"/>
    <col min="13042" max="13042" width="85.54296875" style="86" customWidth="1"/>
    <col min="13043" max="13043" width="49.81640625" style="86" customWidth="1"/>
    <col min="13044" max="13044" width="92.453125" style="86" customWidth="1"/>
    <col min="13045" max="13045" width="53.81640625" style="86" customWidth="1"/>
    <col min="13046" max="13046" width="55.1796875" style="86" customWidth="1"/>
    <col min="13047" max="13047" width="52.81640625" style="86" customWidth="1"/>
    <col min="13048" max="13048" width="51.1796875" style="86" customWidth="1"/>
    <col min="13049" max="13049" width="48.453125" style="86" customWidth="1"/>
    <col min="13050" max="13050" width="4.54296875" style="86" customWidth="1"/>
    <col min="13051" max="13052" width="31.1796875" style="86"/>
    <col min="13053" max="13053" width="22.453125" style="86" customWidth="1"/>
    <col min="13054" max="13054" width="5" style="86" customWidth="1"/>
    <col min="13055" max="13055" width="5.453125" style="86" customWidth="1"/>
    <col min="13056" max="13056" width="24.453125" style="86" customWidth="1"/>
    <col min="13057" max="13057" width="22.1796875" style="86" customWidth="1"/>
    <col min="13058" max="13058" width="23.453125" style="86" customWidth="1"/>
    <col min="13059" max="13059" width="32.453125" style="86" customWidth="1"/>
    <col min="13060" max="13060" width="23.81640625" style="86" customWidth="1"/>
    <col min="13061" max="13061" width="28.1796875" style="86" customWidth="1"/>
    <col min="13062" max="13062" width="23.54296875" style="86" customWidth="1"/>
    <col min="13063" max="13064" width="23.453125" style="86" customWidth="1"/>
    <col min="13065" max="13065" width="22.1796875" style="86" customWidth="1"/>
    <col min="13066" max="13066" width="22.54296875" style="86" customWidth="1"/>
    <col min="13067" max="13067" width="2.54296875" style="86" customWidth="1"/>
    <col min="13068" max="13068" width="3.81640625" style="86" customWidth="1"/>
    <col min="13069" max="13069" width="23.453125" style="86" customWidth="1"/>
    <col min="13070" max="13070" width="42.1796875" style="86" customWidth="1"/>
    <col min="13071" max="13071" width="25.1796875" style="86" customWidth="1"/>
    <col min="13072" max="13289" width="16.453125" style="86" customWidth="1"/>
    <col min="13290" max="13290" width="53.453125" style="86" customWidth="1"/>
    <col min="13291" max="13291" width="31.453125" style="86" customWidth="1"/>
    <col min="13292" max="13292" width="53.453125" style="86" customWidth="1"/>
    <col min="13293" max="13293" width="31.453125" style="86" customWidth="1"/>
    <col min="13294" max="13294" width="43.54296875" style="86" customWidth="1"/>
    <col min="13295" max="13295" width="50.81640625" style="86" customWidth="1"/>
    <col min="13296" max="13296" width="50.1796875" style="86" customWidth="1"/>
    <col min="13297" max="13297" width="53.1796875" style="86" customWidth="1"/>
    <col min="13298" max="13298" width="85.54296875" style="86" customWidth="1"/>
    <col min="13299" max="13299" width="49.81640625" style="86" customWidth="1"/>
    <col min="13300" max="13300" width="92.453125" style="86" customWidth="1"/>
    <col min="13301" max="13301" width="53.81640625" style="86" customWidth="1"/>
    <col min="13302" max="13302" width="55.1796875" style="86" customWidth="1"/>
    <col min="13303" max="13303" width="52.81640625" style="86" customWidth="1"/>
    <col min="13304" max="13304" width="51.1796875" style="86" customWidth="1"/>
    <col min="13305" max="13305" width="48.453125" style="86" customWidth="1"/>
    <col min="13306" max="13306" width="4.54296875" style="86" customWidth="1"/>
    <col min="13307" max="13308" width="31.1796875" style="86"/>
    <col min="13309" max="13309" width="22.453125" style="86" customWidth="1"/>
    <col min="13310" max="13310" width="5" style="86" customWidth="1"/>
    <col min="13311" max="13311" width="5.453125" style="86" customWidth="1"/>
    <col min="13312" max="13312" width="24.453125" style="86" customWidth="1"/>
    <col min="13313" max="13313" width="22.1796875" style="86" customWidth="1"/>
    <col min="13314" max="13314" width="23.453125" style="86" customWidth="1"/>
    <col min="13315" max="13315" width="32.453125" style="86" customWidth="1"/>
    <col min="13316" max="13316" width="23.81640625" style="86" customWidth="1"/>
    <col min="13317" max="13317" width="28.1796875" style="86" customWidth="1"/>
    <col min="13318" max="13318" width="23.54296875" style="86" customWidth="1"/>
    <col min="13319" max="13320" width="23.453125" style="86" customWidth="1"/>
    <col min="13321" max="13321" width="22.1796875" style="86" customWidth="1"/>
    <col min="13322" max="13322" width="22.54296875" style="86" customWidth="1"/>
    <col min="13323" max="13323" width="2.54296875" style="86" customWidth="1"/>
    <col min="13324" max="13324" width="3.81640625" style="86" customWidth="1"/>
    <col min="13325" max="13325" width="23.453125" style="86" customWidth="1"/>
    <col min="13326" max="13326" width="42.1796875" style="86" customWidth="1"/>
    <col min="13327" max="13327" width="25.1796875" style="86" customWidth="1"/>
    <col min="13328" max="13545" width="16.453125" style="86" customWidth="1"/>
    <col min="13546" max="13546" width="53.453125" style="86" customWidth="1"/>
    <col min="13547" max="13547" width="31.453125" style="86" customWidth="1"/>
    <col min="13548" max="13548" width="53.453125" style="86" customWidth="1"/>
    <col min="13549" max="13549" width="31.453125" style="86" customWidth="1"/>
    <col min="13550" max="13550" width="43.54296875" style="86" customWidth="1"/>
    <col min="13551" max="13551" width="50.81640625" style="86" customWidth="1"/>
    <col min="13552" max="13552" width="50.1796875" style="86" customWidth="1"/>
    <col min="13553" max="13553" width="53.1796875" style="86" customWidth="1"/>
    <col min="13554" max="13554" width="85.54296875" style="86" customWidth="1"/>
    <col min="13555" max="13555" width="49.81640625" style="86" customWidth="1"/>
    <col min="13556" max="13556" width="92.453125" style="86" customWidth="1"/>
    <col min="13557" max="13557" width="53.81640625" style="86" customWidth="1"/>
    <col min="13558" max="13558" width="55.1796875" style="86" customWidth="1"/>
    <col min="13559" max="13559" width="52.81640625" style="86" customWidth="1"/>
    <col min="13560" max="13560" width="51.1796875" style="86" customWidth="1"/>
    <col min="13561" max="13561" width="48.453125" style="86" customWidth="1"/>
    <col min="13562" max="13562" width="4.54296875" style="86" customWidth="1"/>
    <col min="13563" max="13564" width="31.1796875" style="86"/>
    <col min="13565" max="13565" width="22.453125" style="86" customWidth="1"/>
    <col min="13566" max="13566" width="5" style="86" customWidth="1"/>
    <col min="13567" max="13567" width="5.453125" style="86" customWidth="1"/>
    <col min="13568" max="13568" width="24.453125" style="86" customWidth="1"/>
    <col min="13569" max="13569" width="22.1796875" style="86" customWidth="1"/>
    <col min="13570" max="13570" width="23.453125" style="86" customWidth="1"/>
    <col min="13571" max="13571" width="32.453125" style="86" customWidth="1"/>
    <col min="13572" max="13572" width="23.81640625" style="86" customWidth="1"/>
    <col min="13573" max="13573" width="28.1796875" style="86" customWidth="1"/>
    <col min="13574" max="13574" width="23.54296875" style="86" customWidth="1"/>
    <col min="13575" max="13576" width="23.453125" style="86" customWidth="1"/>
    <col min="13577" max="13577" width="22.1796875" style="86" customWidth="1"/>
    <col min="13578" max="13578" width="22.54296875" style="86" customWidth="1"/>
    <col min="13579" max="13579" width="2.54296875" style="86" customWidth="1"/>
    <col min="13580" max="13580" width="3.81640625" style="86" customWidth="1"/>
    <col min="13581" max="13581" width="23.453125" style="86" customWidth="1"/>
    <col min="13582" max="13582" width="42.1796875" style="86" customWidth="1"/>
    <col min="13583" max="13583" width="25.1796875" style="86" customWidth="1"/>
    <col min="13584" max="13801" width="16.453125" style="86" customWidth="1"/>
    <col min="13802" max="13802" width="53.453125" style="86" customWidth="1"/>
    <col min="13803" max="13803" width="31.453125" style="86" customWidth="1"/>
    <col min="13804" max="13804" width="53.453125" style="86" customWidth="1"/>
    <col min="13805" max="13805" width="31.453125" style="86" customWidth="1"/>
    <col min="13806" max="13806" width="43.54296875" style="86" customWidth="1"/>
    <col min="13807" max="13807" width="50.81640625" style="86" customWidth="1"/>
    <col min="13808" max="13808" width="50.1796875" style="86" customWidth="1"/>
    <col min="13809" max="13809" width="53.1796875" style="86" customWidth="1"/>
    <col min="13810" max="13810" width="85.54296875" style="86" customWidth="1"/>
    <col min="13811" max="13811" width="49.81640625" style="86" customWidth="1"/>
    <col min="13812" max="13812" width="92.453125" style="86" customWidth="1"/>
    <col min="13813" max="13813" width="53.81640625" style="86" customWidth="1"/>
    <col min="13814" max="13814" width="55.1796875" style="86" customWidth="1"/>
    <col min="13815" max="13815" width="52.81640625" style="86" customWidth="1"/>
    <col min="13816" max="13816" width="51.1796875" style="86" customWidth="1"/>
    <col min="13817" max="13817" width="48.453125" style="86" customWidth="1"/>
    <col min="13818" max="13818" width="4.54296875" style="86" customWidth="1"/>
    <col min="13819" max="13820" width="31.1796875" style="86"/>
    <col min="13821" max="13821" width="22.453125" style="86" customWidth="1"/>
    <col min="13822" max="13822" width="5" style="86" customWidth="1"/>
    <col min="13823" max="13823" width="5.453125" style="86" customWidth="1"/>
    <col min="13824" max="13824" width="24.453125" style="86" customWidth="1"/>
    <col min="13825" max="13825" width="22.1796875" style="86" customWidth="1"/>
    <col min="13826" max="13826" width="23.453125" style="86" customWidth="1"/>
    <col min="13827" max="13827" width="32.453125" style="86" customWidth="1"/>
    <col min="13828" max="13828" width="23.81640625" style="86" customWidth="1"/>
    <col min="13829" max="13829" width="28.1796875" style="86" customWidth="1"/>
    <col min="13830" max="13830" width="23.54296875" style="86" customWidth="1"/>
    <col min="13831" max="13832" width="23.453125" style="86" customWidth="1"/>
    <col min="13833" max="13833" width="22.1796875" style="86" customWidth="1"/>
    <col min="13834" max="13834" width="22.54296875" style="86" customWidth="1"/>
    <col min="13835" max="13835" width="2.54296875" style="86" customWidth="1"/>
    <col min="13836" max="13836" width="3.81640625" style="86" customWidth="1"/>
    <col min="13837" max="13837" width="23.453125" style="86" customWidth="1"/>
    <col min="13838" max="13838" width="42.1796875" style="86" customWidth="1"/>
    <col min="13839" max="13839" width="25.1796875" style="86" customWidth="1"/>
    <col min="13840" max="14057" width="16.453125" style="86" customWidth="1"/>
    <col min="14058" max="14058" width="53.453125" style="86" customWidth="1"/>
    <col min="14059" max="14059" width="31.453125" style="86" customWidth="1"/>
    <col min="14060" max="14060" width="53.453125" style="86" customWidth="1"/>
    <col min="14061" max="14061" width="31.453125" style="86" customWidth="1"/>
    <col min="14062" max="14062" width="43.54296875" style="86" customWidth="1"/>
    <col min="14063" max="14063" width="50.81640625" style="86" customWidth="1"/>
    <col min="14064" max="14064" width="50.1796875" style="86" customWidth="1"/>
    <col min="14065" max="14065" width="53.1796875" style="86" customWidth="1"/>
    <col min="14066" max="14066" width="85.54296875" style="86" customWidth="1"/>
    <col min="14067" max="14067" width="49.81640625" style="86" customWidth="1"/>
    <col min="14068" max="14068" width="92.453125" style="86" customWidth="1"/>
    <col min="14069" max="14069" width="53.81640625" style="86" customWidth="1"/>
    <col min="14070" max="14070" width="55.1796875" style="86" customWidth="1"/>
    <col min="14071" max="14071" width="52.81640625" style="86" customWidth="1"/>
    <col min="14072" max="14072" width="51.1796875" style="86" customWidth="1"/>
    <col min="14073" max="14073" width="48.453125" style="86" customWidth="1"/>
    <col min="14074" max="14074" width="4.54296875" style="86" customWidth="1"/>
    <col min="14075" max="14076" width="31.1796875" style="86"/>
    <col min="14077" max="14077" width="22.453125" style="86" customWidth="1"/>
    <col min="14078" max="14078" width="5" style="86" customWidth="1"/>
    <col min="14079" max="14079" width="5.453125" style="86" customWidth="1"/>
    <col min="14080" max="14080" width="24.453125" style="86" customWidth="1"/>
    <col min="14081" max="14081" width="22.1796875" style="86" customWidth="1"/>
    <col min="14082" max="14082" width="23.453125" style="86" customWidth="1"/>
    <col min="14083" max="14083" width="32.453125" style="86" customWidth="1"/>
    <col min="14084" max="14084" width="23.81640625" style="86" customWidth="1"/>
    <col min="14085" max="14085" width="28.1796875" style="86" customWidth="1"/>
    <col min="14086" max="14086" width="23.54296875" style="86" customWidth="1"/>
    <col min="14087" max="14088" width="23.453125" style="86" customWidth="1"/>
    <col min="14089" max="14089" width="22.1796875" style="86" customWidth="1"/>
    <col min="14090" max="14090" width="22.54296875" style="86" customWidth="1"/>
    <col min="14091" max="14091" width="2.54296875" style="86" customWidth="1"/>
    <col min="14092" max="14092" width="3.81640625" style="86" customWidth="1"/>
    <col min="14093" max="14093" width="23.453125" style="86" customWidth="1"/>
    <col min="14094" max="14094" width="42.1796875" style="86" customWidth="1"/>
    <col min="14095" max="14095" width="25.1796875" style="86" customWidth="1"/>
    <col min="14096" max="14313" width="16.453125" style="86" customWidth="1"/>
    <col min="14314" max="14314" width="53.453125" style="86" customWidth="1"/>
    <col min="14315" max="14315" width="31.453125" style="86" customWidth="1"/>
    <col min="14316" max="14316" width="53.453125" style="86" customWidth="1"/>
    <col min="14317" max="14317" width="31.453125" style="86" customWidth="1"/>
    <col min="14318" max="14318" width="43.54296875" style="86" customWidth="1"/>
    <col min="14319" max="14319" width="50.81640625" style="86" customWidth="1"/>
    <col min="14320" max="14320" width="50.1796875" style="86" customWidth="1"/>
    <col min="14321" max="14321" width="53.1796875" style="86" customWidth="1"/>
    <col min="14322" max="14322" width="85.54296875" style="86" customWidth="1"/>
    <col min="14323" max="14323" width="49.81640625" style="86" customWidth="1"/>
    <col min="14324" max="14324" width="92.453125" style="86" customWidth="1"/>
    <col min="14325" max="14325" width="53.81640625" style="86" customWidth="1"/>
    <col min="14326" max="14326" width="55.1796875" style="86" customWidth="1"/>
    <col min="14327" max="14327" width="52.81640625" style="86" customWidth="1"/>
    <col min="14328" max="14328" width="51.1796875" style="86" customWidth="1"/>
    <col min="14329" max="14329" width="48.453125" style="86" customWidth="1"/>
    <col min="14330" max="14330" width="4.54296875" style="86" customWidth="1"/>
    <col min="14331" max="14332" width="31.1796875" style="86"/>
    <col min="14333" max="14333" width="22.453125" style="86" customWidth="1"/>
    <col min="14334" max="14334" width="5" style="86" customWidth="1"/>
    <col min="14335" max="14335" width="5.453125" style="86" customWidth="1"/>
    <col min="14336" max="14336" width="24.453125" style="86" customWidth="1"/>
    <col min="14337" max="14337" width="22.1796875" style="86" customWidth="1"/>
    <col min="14338" max="14338" width="23.453125" style="86" customWidth="1"/>
    <col min="14339" max="14339" width="32.453125" style="86" customWidth="1"/>
    <col min="14340" max="14340" width="23.81640625" style="86" customWidth="1"/>
    <col min="14341" max="14341" width="28.1796875" style="86" customWidth="1"/>
    <col min="14342" max="14342" width="23.54296875" style="86" customWidth="1"/>
    <col min="14343" max="14344" width="23.453125" style="86" customWidth="1"/>
    <col min="14345" max="14345" width="22.1796875" style="86" customWidth="1"/>
    <col min="14346" max="14346" width="22.54296875" style="86" customWidth="1"/>
    <col min="14347" max="14347" width="2.54296875" style="86" customWidth="1"/>
    <col min="14348" max="14348" width="3.81640625" style="86" customWidth="1"/>
    <col min="14349" max="14349" width="23.453125" style="86" customWidth="1"/>
    <col min="14350" max="14350" width="42.1796875" style="86" customWidth="1"/>
    <col min="14351" max="14351" width="25.1796875" style="86" customWidth="1"/>
    <col min="14352" max="14569" width="16.453125" style="86" customWidth="1"/>
    <col min="14570" max="14570" width="53.453125" style="86" customWidth="1"/>
    <col min="14571" max="14571" width="31.453125" style="86" customWidth="1"/>
    <col min="14572" max="14572" width="53.453125" style="86" customWidth="1"/>
    <col min="14573" max="14573" width="31.453125" style="86" customWidth="1"/>
    <col min="14574" max="14574" width="43.54296875" style="86" customWidth="1"/>
    <col min="14575" max="14575" width="50.81640625" style="86" customWidth="1"/>
    <col min="14576" max="14576" width="50.1796875" style="86" customWidth="1"/>
    <col min="14577" max="14577" width="53.1796875" style="86" customWidth="1"/>
    <col min="14578" max="14578" width="85.54296875" style="86" customWidth="1"/>
    <col min="14579" max="14579" width="49.81640625" style="86" customWidth="1"/>
    <col min="14580" max="14580" width="92.453125" style="86" customWidth="1"/>
    <col min="14581" max="14581" width="53.81640625" style="86" customWidth="1"/>
    <col min="14582" max="14582" width="55.1796875" style="86" customWidth="1"/>
    <col min="14583" max="14583" width="52.81640625" style="86" customWidth="1"/>
    <col min="14584" max="14584" width="51.1796875" style="86" customWidth="1"/>
    <col min="14585" max="14585" width="48.453125" style="86" customWidth="1"/>
    <col min="14586" max="14586" width="4.54296875" style="86" customWidth="1"/>
    <col min="14587" max="14588" width="31.1796875" style="86"/>
    <col min="14589" max="14589" width="22.453125" style="86" customWidth="1"/>
    <col min="14590" max="14590" width="5" style="86" customWidth="1"/>
    <col min="14591" max="14591" width="5.453125" style="86" customWidth="1"/>
    <col min="14592" max="14592" width="24.453125" style="86" customWidth="1"/>
    <col min="14593" max="14593" width="22.1796875" style="86" customWidth="1"/>
    <col min="14594" max="14594" width="23.453125" style="86" customWidth="1"/>
    <col min="14595" max="14595" width="32.453125" style="86" customWidth="1"/>
    <col min="14596" max="14596" width="23.81640625" style="86" customWidth="1"/>
    <col min="14597" max="14597" width="28.1796875" style="86" customWidth="1"/>
    <col min="14598" max="14598" width="23.54296875" style="86" customWidth="1"/>
    <col min="14599" max="14600" width="23.453125" style="86" customWidth="1"/>
    <col min="14601" max="14601" width="22.1796875" style="86" customWidth="1"/>
    <col min="14602" max="14602" width="22.54296875" style="86" customWidth="1"/>
    <col min="14603" max="14603" width="2.54296875" style="86" customWidth="1"/>
    <col min="14604" max="14604" width="3.81640625" style="86" customWidth="1"/>
    <col min="14605" max="14605" width="23.453125" style="86" customWidth="1"/>
    <col min="14606" max="14606" width="42.1796875" style="86" customWidth="1"/>
    <col min="14607" max="14607" width="25.1796875" style="86" customWidth="1"/>
    <col min="14608" max="14825" width="16.453125" style="86" customWidth="1"/>
    <col min="14826" max="14826" width="53.453125" style="86" customWidth="1"/>
    <col min="14827" max="14827" width="31.453125" style="86" customWidth="1"/>
    <col min="14828" max="14828" width="53.453125" style="86" customWidth="1"/>
    <col min="14829" max="14829" width="31.453125" style="86" customWidth="1"/>
    <col min="14830" max="14830" width="43.54296875" style="86" customWidth="1"/>
    <col min="14831" max="14831" width="50.81640625" style="86" customWidth="1"/>
    <col min="14832" max="14832" width="50.1796875" style="86" customWidth="1"/>
    <col min="14833" max="14833" width="53.1796875" style="86" customWidth="1"/>
    <col min="14834" max="14834" width="85.54296875" style="86" customWidth="1"/>
    <col min="14835" max="14835" width="49.81640625" style="86" customWidth="1"/>
    <col min="14836" max="14836" width="92.453125" style="86" customWidth="1"/>
    <col min="14837" max="14837" width="53.81640625" style="86" customWidth="1"/>
    <col min="14838" max="14838" width="55.1796875" style="86" customWidth="1"/>
    <col min="14839" max="14839" width="52.81640625" style="86" customWidth="1"/>
    <col min="14840" max="14840" width="51.1796875" style="86" customWidth="1"/>
    <col min="14841" max="14841" width="48.453125" style="86" customWidth="1"/>
    <col min="14842" max="14842" width="4.54296875" style="86" customWidth="1"/>
    <col min="14843" max="14844" width="31.1796875" style="86"/>
    <col min="14845" max="14845" width="22.453125" style="86" customWidth="1"/>
    <col min="14846" max="14846" width="5" style="86" customWidth="1"/>
    <col min="14847" max="14847" width="5.453125" style="86" customWidth="1"/>
    <col min="14848" max="14848" width="24.453125" style="86" customWidth="1"/>
    <col min="14849" max="14849" width="22.1796875" style="86" customWidth="1"/>
    <col min="14850" max="14850" width="23.453125" style="86" customWidth="1"/>
    <col min="14851" max="14851" width="32.453125" style="86" customWidth="1"/>
    <col min="14852" max="14852" width="23.81640625" style="86" customWidth="1"/>
    <col min="14853" max="14853" width="28.1796875" style="86" customWidth="1"/>
    <col min="14854" max="14854" width="23.54296875" style="86" customWidth="1"/>
    <col min="14855" max="14856" width="23.453125" style="86" customWidth="1"/>
    <col min="14857" max="14857" width="22.1796875" style="86" customWidth="1"/>
    <col min="14858" max="14858" width="22.54296875" style="86" customWidth="1"/>
    <col min="14859" max="14859" width="2.54296875" style="86" customWidth="1"/>
    <col min="14860" max="14860" width="3.81640625" style="86" customWidth="1"/>
    <col min="14861" max="14861" width="23.453125" style="86" customWidth="1"/>
    <col min="14862" max="14862" width="42.1796875" style="86" customWidth="1"/>
    <col min="14863" max="14863" width="25.1796875" style="86" customWidth="1"/>
    <col min="14864" max="15081" width="16.453125" style="86" customWidth="1"/>
    <col min="15082" max="15082" width="53.453125" style="86" customWidth="1"/>
    <col min="15083" max="15083" width="31.453125" style="86" customWidth="1"/>
    <col min="15084" max="15084" width="53.453125" style="86" customWidth="1"/>
    <col min="15085" max="15085" width="31.453125" style="86" customWidth="1"/>
    <col min="15086" max="15086" width="43.54296875" style="86" customWidth="1"/>
    <col min="15087" max="15087" width="50.81640625" style="86" customWidth="1"/>
    <col min="15088" max="15088" width="50.1796875" style="86" customWidth="1"/>
    <col min="15089" max="15089" width="53.1796875" style="86" customWidth="1"/>
    <col min="15090" max="15090" width="85.54296875" style="86" customWidth="1"/>
    <col min="15091" max="15091" width="49.81640625" style="86" customWidth="1"/>
    <col min="15092" max="15092" width="92.453125" style="86" customWidth="1"/>
    <col min="15093" max="15093" width="53.81640625" style="86" customWidth="1"/>
    <col min="15094" max="15094" width="55.1796875" style="86" customWidth="1"/>
    <col min="15095" max="15095" width="52.81640625" style="86" customWidth="1"/>
    <col min="15096" max="15096" width="51.1796875" style="86" customWidth="1"/>
    <col min="15097" max="15097" width="48.453125" style="86" customWidth="1"/>
    <col min="15098" max="15098" width="4.54296875" style="86" customWidth="1"/>
    <col min="15099" max="15100" width="31.1796875" style="86"/>
    <col min="15101" max="15101" width="22.453125" style="86" customWidth="1"/>
    <col min="15102" max="15102" width="5" style="86" customWidth="1"/>
    <col min="15103" max="15103" width="5.453125" style="86" customWidth="1"/>
    <col min="15104" max="15104" width="24.453125" style="86" customWidth="1"/>
    <col min="15105" max="15105" width="22.1796875" style="86" customWidth="1"/>
    <col min="15106" max="15106" width="23.453125" style="86" customWidth="1"/>
    <col min="15107" max="15107" width="32.453125" style="86" customWidth="1"/>
    <col min="15108" max="15108" width="23.81640625" style="86" customWidth="1"/>
    <col min="15109" max="15109" width="28.1796875" style="86" customWidth="1"/>
    <col min="15110" max="15110" width="23.54296875" style="86" customWidth="1"/>
    <col min="15111" max="15112" width="23.453125" style="86" customWidth="1"/>
    <col min="15113" max="15113" width="22.1796875" style="86" customWidth="1"/>
    <col min="15114" max="15114" width="22.54296875" style="86" customWidth="1"/>
    <col min="15115" max="15115" width="2.54296875" style="86" customWidth="1"/>
    <col min="15116" max="15116" width="3.81640625" style="86" customWidth="1"/>
    <col min="15117" max="15117" width="23.453125" style="86" customWidth="1"/>
    <col min="15118" max="15118" width="42.1796875" style="86" customWidth="1"/>
    <col min="15119" max="15119" width="25.1796875" style="86" customWidth="1"/>
    <col min="15120" max="15337" width="16.453125" style="86" customWidth="1"/>
    <col min="15338" max="15338" width="53.453125" style="86" customWidth="1"/>
    <col min="15339" max="15339" width="31.453125" style="86" customWidth="1"/>
    <col min="15340" max="15340" width="53.453125" style="86" customWidth="1"/>
    <col min="15341" max="15341" width="31.453125" style="86" customWidth="1"/>
    <col min="15342" max="15342" width="43.54296875" style="86" customWidth="1"/>
    <col min="15343" max="15343" width="50.81640625" style="86" customWidth="1"/>
    <col min="15344" max="15344" width="50.1796875" style="86" customWidth="1"/>
    <col min="15345" max="15345" width="53.1796875" style="86" customWidth="1"/>
    <col min="15346" max="15346" width="85.54296875" style="86" customWidth="1"/>
    <col min="15347" max="15347" width="49.81640625" style="86" customWidth="1"/>
    <col min="15348" max="15348" width="92.453125" style="86" customWidth="1"/>
    <col min="15349" max="15349" width="53.81640625" style="86" customWidth="1"/>
    <col min="15350" max="15350" width="55.1796875" style="86" customWidth="1"/>
    <col min="15351" max="15351" width="52.81640625" style="86" customWidth="1"/>
    <col min="15352" max="15352" width="51.1796875" style="86" customWidth="1"/>
    <col min="15353" max="15353" width="48.453125" style="86" customWidth="1"/>
    <col min="15354" max="15354" width="4.54296875" style="86" customWidth="1"/>
    <col min="15355" max="15356" width="31.1796875" style="86"/>
    <col min="15357" max="15357" width="22.453125" style="86" customWidth="1"/>
    <col min="15358" max="15358" width="5" style="86" customWidth="1"/>
    <col min="15359" max="15359" width="5.453125" style="86" customWidth="1"/>
    <col min="15360" max="15360" width="24.453125" style="86" customWidth="1"/>
    <col min="15361" max="15361" width="22.1796875" style="86" customWidth="1"/>
    <col min="15362" max="15362" width="23.453125" style="86" customWidth="1"/>
    <col min="15363" max="15363" width="32.453125" style="86" customWidth="1"/>
    <col min="15364" max="15364" width="23.81640625" style="86" customWidth="1"/>
    <col min="15365" max="15365" width="28.1796875" style="86" customWidth="1"/>
    <col min="15366" max="15366" width="23.54296875" style="86" customWidth="1"/>
    <col min="15367" max="15368" width="23.453125" style="86" customWidth="1"/>
    <col min="15369" max="15369" width="22.1796875" style="86" customWidth="1"/>
    <col min="15370" max="15370" width="22.54296875" style="86" customWidth="1"/>
    <col min="15371" max="15371" width="2.54296875" style="86" customWidth="1"/>
    <col min="15372" max="15372" width="3.81640625" style="86" customWidth="1"/>
    <col min="15373" max="15373" width="23.453125" style="86" customWidth="1"/>
    <col min="15374" max="15374" width="42.1796875" style="86" customWidth="1"/>
    <col min="15375" max="15375" width="25.1796875" style="86" customWidth="1"/>
    <col min="15376" max="15593" width="16.453125" style="86" customWidth="1"/>
    <col min="15594" max="15594" width="53.453125" style="86" customWidth="1"/>
    <col min="15595" max="15595" width="31.453125" style="86" customWidth="1"/>
    <col min="15596" max="15596" width="53.453125" style="86" customWidth="1"/>
    <col min="15597" max="15597" width="31.453125" style="86" customWidth="1"/>
    <col min="15598" max="15598" width="43.54296875" style="86" customWidth="1"/>
    <col min="15599" max="15599" width="50.81640625" style="86" customWidth="1"/>
    <col min="15600" max="15600" width="50.1796875" style="86" customWidth="1"/>
    <col min="15601" max="15601" width="53.1796875" style="86" customWidth="1"/>
    <col min="15602" max="15602" width="85.54296875" style="86" customWidth="1"/>
    <col min="15603" max="15603" width="49.81640625" style="86" customWidth="1"/>
    <col min="15604" max="15604" width="92.453125" style="86" customWidth="1"/>
    <col min="15605" max="15605" width="53.81640625" style="86" customWidth="1"/>
    <col min="15606" max="15606" width="55.1796875" style="86" customWidth="1"/>
    <col min="15607" max="15607" width="52.81640625" style="86" customWidth="1"/>
    <col min="15608" max="15608" width="51.1796875" style="86" customWidth="1"/>
    <col min="15609" max="15609" width="48.453125" style="86" customWidth="1"/>
    <col min="15610" max="15610" width="4.54296875" style="86" customWidth="1"/>
    <col min="15611" max="15612" width="31.1796875" style="86"/>
    <col min="15613" max="15613" width="22.453125" style="86" customWidth="1"/>
    <col min="15614" max="15614" width="5" style="86" customWidth="1"/>
    <col min="15615" max="15615" width="5.453125" style="86" customWidth="1"/>
    <col min="15616" max="15616" width="24.453125" style="86" customWidth="1"/>
    <col min="15617" max="15617" width="22.1796875" style="86" customWidth="1"/>
    <col min="15618" max="15618" width="23.453125" style="86" customWidth="1"/>
    <col min="15619" max="15619" width="32.453125" style="86" customWidth="1"/>
    <col min="15620" max="15620" width="23.81640625" style="86" customWidth="1"/>
    <col min="15621" max="15621" width="28.1796875" style="86" customWidth="1"/>
    <col min="15622" max="15622" width="23.54296875" style="86" customWidth="1"/>
    <col min="15623" max="15624" width="23.453125" style="86" customWidth="1"/>
    <col min="15625" max="15625" width="22.1796875" style="86" customWidth="1"/>
    <col min="15626" max="15626" width="22.54296875" style="86" customWidth="1"/>
    <col min="15627" max="15627" width="2.54296875" style="86" customWidth="1"/>
    <col min="15628" max="15628" width="3.81640625" style="86" customWidth="1"/>
    <col min="15629" max="15629" width="23.453125" style="86" customWidth="1"/>
    <col min="15630" max="15630" width="42.1796875" style="86" customWidth="1"/>
    <col min="15631" max="15631" width="25.1796875" style="86" customWidth="1"/>
    <col min="15632" max="15849" width="16.453125" style="86" customWidth="1"/>
    <col min="15850" max="15850" width="53.453125" style="86" customWidth="1"/>
    <col min="15851" max="15851" width="31.453125" style="86" customWidth="1"/>
    <col min="15852" max="15852" width="53.453125" style="86" customWidth="1"/>
    <col min="15853" max="15853" width="31.453125" style="86" customWidth="1"/>
    <col min="15854" max="15854" width="43.54296875" style="86" customWidth="1"/>
    <col min="15855" max="15855" width="50.81640625" style="86" customWidth="1"/>
    <col min="15856" max="15856" width="50.1796875" style="86" customWidth="1"/>
    <col min="15857" max="15857" width="53.1796875" style="86" customWidth="1"/>
    <col min="15858" max="15858" width="85.54296875" style="86" customWidth="1"/>
    <col min="15859" max="15859" width="49.81640625" style="86" customWidth="1"/>
    <col min="15860" max="15860" width="92.453125" style="86" customWidth="1"/>
    <col min="15861" max="15861" width="53.81640625" style="86" customWidth="1"/>
    <col min="15862" max="15862" width="55.1796875" style="86" customWidth="1"/>
    <col min="15863" max="15863" width="52.81640625" style="86" customWidth="1"/>
    <col min="15864" max="15864" width="51.1796875" style="86" customWidth="1"/>
    <col min="15865" max="15865" width="48.453125" style="86" customWidth="1"/>
    <col min="15866" max="15866" width="4.54296875" style="86" customWidth="1"/>
    <col min="15867" max="15868" width="31.1796875" style="86"/>
    <col min="15869" max="15869" width="22.453125" style="86" customWidth="1"/>
    <col min="15870" max="15870" width="5" style="86" customWidth="1"/>
    <col min="15871" max="15871" width="5.453125" style="86" customWidth="1"/>
    <col min="15872" max="15872" width="24.453125" style="86" customWidth="1"/>
    <col min="15873" max="15873" width="22.1796875" style="86" customWidth="1"/>
    <col min="15874" max="15874" width="23.453125" style="86" customWidth="1"/>
    <col min="15875" max="15875" width="32.453125" style="86" customWidth="1"/>
    <col min="15876" max="15876" width="23.81640625" style="86" customWidth="1"/>
    <col min="15877" max="15877" width="28.1796875" style="86" customWidth="1"/>
    <col min="15878" max="15878" width="23.54296875" style="86" customWidth="1"/>
    <col min="15879" max="15880" width="23.453125" style="86" customWidth="1"/>
    <col min="15881" max="15881" width="22.1796875" style="86" customWidth="1"/>
    <col min="15882" max="15882" width="22.54296875" style="86" customWidth="1"/>
    <col min="15883" max="15883" width="2.54296875" style="86" customWidth="1"/>
    <col min="15884" max="15884" width="3.81640625" style="86" customWidth="1"/>
    <col min="15885" max="15885" width="23.453125" style="86" customWidth="1"/>
    <col min="15886" max="15886" width="42.1796875" style="86" customWidth="1"/>
    <col min="15887" max="15887" width="25.1796875" style="86" customWidth="1"/>
    <col min="15888" max="16105" width="16.453125" style="86" customWidth="1"/>
    <col min="16106" max="16106" width="53.453125" style="86" customWidth="1"/>
    <col min="16107" max="16107" width="31.453125" style="86" customWidth="1"/>
    <col min="16108" max="16108" width="53.453125" style="86" customWidth="1"/>
    <col min="16109" max="16109" width="31.453125" style="86" customWidth="1"/>
    <col min="16110" max="16110" width="43.54296875" style="86" customWidth="1"/>
    <col min="16111" max="16111" width="50.81640625" style="86" customWidth="1"/>
    <col min="16112" max="16112" width="50.1796875" style="86" customWidth="1"/>
    <col min="16113" max="16113" width="53.1796875" style="86" customWidth="1"/>
    <col min="16114" max="16114" width="85.54296875" style="86" customWidth="1"/>
    <col min="16115" max="16115" width="49.81640625" style="86" customWidth="1"/>
    <col min="16116" max="16116" width="92.453125" style="86" customWidth="1"/>
    <col min="16117" max="16117" width="53.81640625" style="86" customWidth="1"/>
    <col min="16118" max="16118" width="55.1796875" style="86" customWidth="1"/>
    <col min="16119" max="16119" width="52.81640625" style="86" customWidth="1"/>
    <col min="16120" max="16120" width="51.1796875" style="86" customWidth="1"/>
    <col min="16121" max="16121" width="48.453125" style="86" customWidth="1"/>
    <col min="16122" max="16122" width="4.54296875" style="86" customWidth="1"/>
    <col min="16123" max="16124" width="31.1796875" style="86"/>
    <col min="16125" max="16125" width="22.453125" style="86" customWidth="1"/>
    <col min="16126" max="16126" width="5" style="86" customWidth="1"/>
    <col min="16127" max="16127" width="5.453125" style="86" customWidth="1"/>
    <col min="16128" max="16128" width="24.453125" style="86" customWidth="1"/>
    <col min="16129" max="16129" width="22.1796875" style="86" customWidth="1"/>
    <col min="16130" max="16130" width="23.453125" style="86" customWidth="1"/>
    <col min="16131" max="16131" width="32.453125" style="86" customWidth="1"/>
    <col min="16132" max="16132" width="23.81640625" style="86" customWidth="1"/>
    <col min="16133" max="16133" width="28.1796875" style="86" customWidth="1"/>
    <col min="16134" max="16134" width="23.54296875" style="86" customWidth="1"/>
    <col min="16135" max="16136" width="23.453125" style="86" customWidth="1"/>
    <col min="16137" max="16137" width="22.1796875" style="86" customWidth="1"/>
    <col min="16138" max="16138" width="22.54296875" style="86" customWidth="1"/>
    <col min="16139" max="16139" width="2.54296875" style="86" customWidth="1"/>
    <col min="16140" max="16140" width="3.81640625" style="86" customWidth="1"/>
    <col min="16141" max="16141" width="23.453125" style="86" customWidth="1"/>
    <col min="16142" max="16142" width="42.1796875" style="86" customWidth="1"/>
    <col min="16143" max="16143" width="25.1796875" style="86" customWidth="1"/>
    <col min="16144" max="16361" width="16.453125" style="86" customWidth="1"/>
    <col min="16362" max="16362" width="53.453125" style="86" customWidth="1"/>
    <col min="16363" max="16363" width="31.453125" style="86" customWidth="1"/>
    <col min="16364" max="16364" width="53.453125" style="86" customWidth="1"/>
    <col min="16365" max="16365" width="31.453125" style="86" customWidth="1"/>
    <col min="16366" max="16366" width="43.54296875" style="86" customWidth="1"/>
    <col min="16367" max="16367" width="50.81640625" style="86" customWidth="1"/>
    <col min="16368" max="16368" width="50.1796875" style="86" customWidth="1"/>
    <col min="16369" max="16369" width="53.1796875" style="86" customWidth="1"/>
    <col min="16370" max="16370" width="85.54296875" style="86" customWidth="1"/>
    <col min="16371" max="16371" width="49.81640625" style="86" customWidth="1"/>
    <col min="16372" max="16372" width="92.453125" style="86" customWidth="1"/>
    <col min="16373" max="16373" width="53.81640625" style="86" customWidth="1"/>
    <col min="16374" max="16374" width="55.1796875" style="86" customWidth="1"/>
    <col min="16375" max="16375" width="52.81640625" style="86" customWidth="1"/>
    <col min="16376" max="16376" width="51.1796875" style="86" customWidth="1"/>
    <col min="16377" max="16377" width="48.453125" style="86" customWidth="1"/>
    <col min="16378" max="16378" width="4.54296875" style="86" customWidth="1"/>
    <col min="16379" max="16384" width="31.1796875" style="86"/>
  </cols>
  <sheetData>
    <row r="1" spans="1:34" s="83" customFormat="1" ht="20.25" customHeight="1">
      <c r="A1" s="432"/>
      <c r="B1" s="433"/>
      <c r="C1" s="433"/>
      <c r="D1" s="434"/>
      <c r="E1" s="441" t="s">
        <v>737</v>
      </c>
      <c r="F1" s="442"/>
      <c r="G1" s="442"/>
      <c r="H1" s="442"/>
      <c r="I1" s="442"/>
      <c r="J1" s="442"/>
      <c r="K1" s="442"/>
      <c r="L1" s="442"/>
      <c r="M1" s="442"/>
      <c r="N1" s="443"/>
      <c r="X1" s="84"/>
      <c r="Y1" s="84"/>
    </row>
    <row r="2" spans="1:34" s="83" customFormat="1" ht="20.25" customHeight="1">
      <c r="A2" s="435"/>
      <c r="B2" s="436"/>
      <c r="C2" s="436"/>
      <c r="D2" s="437"/>
      <c r="E2" s="444"/>
      <c r="F2" s="445"/>
      <c r="G2" s="445"/>
      <c r="H2" s="445"/>
      <c r="I2" s="445"/>
      <c r="J2" s="445"/>
      <c r="K2" s="445"/>
      <c r="L2" s="445"/>
      <c r="M2" s="445"/>
      <c r="N2" s="446"/>
      <c r="X2" s="84"/>
      <c r="Y2" s="84"/>
    </row>
    <row r="3" spans="1:34" s="83" customFormat="1" ht="20.25" customHeight="1">
      <c r="A3" s="435"/>
      <c r="B3" s="436"/>
      <c r="C3" s="436"/>
      <c r="D3" s="437"/>
      <c r="E3" s="444"/>
      <c r="F3" s="445"/>
      <c r="G3" s="445"/>
      <c r="H3" s="445"/>
      <c r="I3" s="445"/>
      <c r="J3" s="445"/>
      <c r="K3" s="445"/>
      <c r="L3" s="445"/>
      <c r="M3" s="445"/>
      <c r="N3" s="446"/>
      <c r="O3" s="85">
        <f>+K58-K59</f>
        <v>1918636</v>
      </c>
      <c r="X3" s="84"/>
      <c r="Y3" s="84"/>
    </row>
    <row r="4" spans="1:34" s="83" customFormat="1" ht="20.25" customHeight="1">
      <c r="A4" s="438"/>
      <c r="B4" s="439"/>
      <c r="C4" s="439"/>
      <c r="D4" s="440"/>
      <c r="E4" s="447"/>
      <c r="F4" s="448"/>
      <c r="G4" s="448"/>
      <c r="H4" s="448"/>
      <c r="I4" s="448"/>
      <c r="J4" s="448"/>
      <c r="K4" s="448"/>
      <c r="L4" s="448"/>
      <c r="M4" s="448"/>
      <c r="N4" s="449"/>
      <c r="X4" s="84"/>
      <c r="Y4" s="84"/>
    </row>
    <row r="5" spans="1:34" ht="4.5" customHeight="1">
      <c r="A5" s="450"/>
      <c r="B5" s="450"/>
      <c r="C5" s="450"/>
      <c r="D5" s="450"/>
      <c r="E5" s="450"/>
      <c r="F5" s="450"/>
      <c r="G5" s="450"/>
      <c r="H5" s="450"/>
      <c r="I5" s="450"/>
      <c r="J5" s="450"/>
      <c r="K5" s="450"/>
      <c r="L5" s="450"/>
      <c r="M5" s="450"/>
      <c r="N5" s="450"/>
    </row>
    <row r="6" spans="1:34" ht="36.75" customHeight="1">
      <c r="A6" s="88"/>
      <c r="B6" s="88"/>
      <c r="C6" s="88"/>
      <c r="D6" s="88"/>
      <c r="E6" s="88"/>
      <c r="F6" s="88"/>
      <c r="G6" s="88"/>
      <c r="H6" s="88"/>
      <c r="I6" s="88"/>
      <c r="J6" s="88"/>
      <c r="K6" s="451" t="s">
        <v>738</v>
      </c>
      <c r="L6" s="452"/>
      <c r="M6" s="452"/>
      <c r="N6" s="453"/>
      <c r="O6" s="451" t="s">
        <v>739</v>
      </c>
      <c r="P6" s="452"/>
      <c r="Q6" s="452"/>
      <c r="R6" s="453"/>
      <c r="S6" s="451" t="s">
        <v>740</v>
      </c>
      <c r="T6" s="452"/>
      <c r="U6" s="452"/>
      <c r="V6" s="453"/>
      <c r="W6" s="89" t="s">
        <v>741</v>
      </c>
      <c r="X6" s="90"/>
      <c r="Y6" s="90"/>
      <c r="AE6" s="488" t="s">
        <v>819</v>
      </c>
      <c r="AF6" s="488"/>
      <c r="AG6" s="488"/>
      <c r="AH6" s="488"/>
    </row>
    <row r="7" spans="1:34" s="92" customFormat="1" ht="36" customHeight="1">
      <c r="A7" s="463" t="s">
        <v>742</v>
      </c>
      <c r="B7" s="467" t="s">
        <v>743</v>
      </c>
      <c r="C7" s="467" t="s">
        <v>744</v>
      </c>
      <c r="D7" s="468" t="s">
        <v>745</v>
      </c>
      <c r="E7" s="463" t="s">
        <v>746</v>
      </c>
      <c r="F7" s="464" t="s">
        <v>747</v>
      </c>
      <c r="G7" s="463" t="s">
        <v>748</v>
      </c>
      <c r="H7" s="464" t="s">
        <v>749</v>
      </c>
      <c r="I7" s="465" t="s">
        <v>750</v>
      </c>
      <c r="J7" s="466" t="s">
        <v>751</v>
      </c>
      <c r="K7" s="454" t="s">
        <v>752</v>
      </c>
      <c r="L7" s="454"/>
      <c r="M7" s="454"/>
      <c r="N7" s="454"/>
      <c r="O7" s="454" t="s">
        <v>752</v>
      </c>
      <c r="P7" s="454"/>
      <c r="Q7" s="454"/>
      <c r="R7" s="454"/>
      <c r="S7" s="454" t="s">
        <v>752</v>
      </c>
      <c r="T7" s="454"/>
      <c r="U7" s="454"/>
      <c r="V7" s="454"/>
      <c r="W7" s="91"/>
      <c r="X7" s="90"/>
      <c r="Y7" s="90"/>
      <c r="AA7" s="93"/>
    </row>
    <row r="8" spans="1:34" s="92" customFormat="1" ht="45.75" customHeight="1">
      <c r="A8" s="463"/>
      <c r="B8" s="467"/>
      <c r="C8" s="467"/>
      <c r="D8" s="468"/>
      <c r="E8" s="463"/>
      <c r="F8" s="464"/>
      <c r="G8" s="463"/>
      <c r="H8" s="464"/>
      <c r="I8" s="465"/>
      <c r="J8" s="466"/>
      <c r="K8" s="91" t="s">
        <v>753</v>
      </c>
      <c r="L8" s="91" t="s">
        <v>754</v>
      </c>
      <c r="M8" s="91" t="s">
        <v>755</v>
      </c>
      <c r="N8" s="91" t="s">
        <v>756</v>
      </c>
      <c r="O8" s="91" t="s">
        <v>753</v>
      </c>
      <c r="P8" s="91" t="s">
        <v>754</v>
      </c>
      <c r="Q8" s="91" t="s">
        <v>755</v>
      </c>
      <c r="R8" s="91" t="s">
        <v>756</v>
      </c>
      <c r="S8" s="91" t="s">
        <v>753</v>
      </c>
      <c r="T8" s="91" t="s">
        <v>754</v>
      </c>
      <c r="U8" s="91" t="s">
        <v>755</v>
      </c>
      <c r="V8" s="91" t="s">
        <v>756</v>
      </c>
      <c r="W8" s="91"/>
      <c r="X8" s="90"/>
      <c r="Y8" s="90"/>
      <c r="Z8" s="91" t="s">
        <v>753</v>
      </c>
      <c r="AA8" s="91" t="s">
        <v>754</v>
      </c>
      <c r="AB8" s="91" t="s">
        <v>755</v>
      </c>
      <c r="AC8" s="91" t="s">
        <v>756</v>
      </c>
    </row>
    <row r="9" spans="1:34" s="92" customFormat="1" ht="86.25" hidden="1" customHeight="1">
      <c r="A9" s="455" t="s">
        <v>29</v>
      </c>
      <c r="B9" s="455" t="s">
        <v>30</v>
      </c>
      <c r="C9" s="455" t="s">
        <v>33</v>
      </c>
      <c r="D9" s="458">
        <v>27401175377.306824</v>
      </c>
      <c r="E9" s="461" t="s">
        <v>757</v>
      </c>
      <c r="F9" s="462">
        <v>6075839023.6641417</v>
      </c>
      <c r="G9" s="94" t="s">
        <v>146</v>
      </c>
      <c r="H9" s="95">
        <v>0</v>
      </c>
      <c r="I9" s="94" t="s">
        <v>146</v>
      </c>
      <c r="J9" s="95">
        <v>0</v>
      </c>
      <c r="K9" s="96">
        <v>0</v>
      </c>
      <c r="L9" s="96">
        <v>0</v>
      </c>
      <c r="M9" s="96">
        <v>0</v>
      </c>
      <c r="N9" s="96">
        <v>0</v>
      </c>
      <c r="O9" s="96">
        <v>0</v>
      </c>
      <c r="P9" s="96">
        <v>0</v>
      </c>
      <c r="Q9" s="96">
        <v>0</v>
      </c>
      <c r="R9" s="96">
        <v>0</v>
      </c>
      <c r="S9" s="96">
        <v>0</v>
      </c>
      <c r="T9" s="96">
        <v>0</v>
      </c>
      <c r="U9" s="96">
        <v>0</v>
      </c>
      <c r="V9" s="96">
        <v>0</v>
      </c>
      <c r="W9" s="96"/>
      <c r="X9" s="90"/>
      <c r="Y9" s="90"/>
      <c r="AA9" s="93"/>
    </row>
    <row r="10" spans="1:34" s="92" customFormat="1" ht="73.5" customHeight="1">
      <c r="A10" s="456"/>
      <c r="B10" s="456"/>
      <c r="C10" s="456"/>
      <c r="D10" s="459"/>
      <c r="E10" s="461"/>
      <c r="F10" s="462"/>
      <c r="G10" s="94" t="s">
        <v>37</v>
      </c>
      <c r="H10" s="95">
        <v>520000000</v>
      </c>
      <c r="I10" s="94" t="s">
        <v>148</v>
      </c>
      <c r="J10" s="95">
        <v>520000000</v>
      </c>
      <c r="K10" s="96">
        <v>520000000</v>
      </c>
      <c r="L10" s="96">
        <v>0</v>
      </c>
      <c r="M10" s="96">
        <v>0</v>
      </c>
      <c r="N10" s="96">
        <v>0</v>
      </c>
      <c r="O10" s="97">
        <f>+K10-K11</f>
        <v>0</v>
      </c>
      <c r="P10" s="97">
        <v>0</v>
      </c>
      <c r="Q10" s="97">
        <v>0</v>
      </c>
      <c r="R10" s="97">
        <v>0</v>
      </c>
      <c r="S10" s="97">
        <f>+O10-S11</f>
        <v>0</v>
      </c>
      <c r="T10" s="96">
        <v>0</v>
      </c>
      <c r="U10" s="96">
        <v>0</v>
      </c>
      <c r="V10" s="96">
        <v>0</v>
      </c>
      <c r="W10" s="96"/>
      <c r="X10" s="90"/>
      <c r="Y10" s="90"/>
      <c r="Z10" s="98">
        <f>+S10</f>
        <v>0</v>
      </c>
      <c r="AA10" s="98">
        <f>+T10</f>
        <v>0</v>
      </c>
      <c r="AB10" s="98">
        <f>+V10</f>
        <v>0</v>
      </c>
      <c r="AC10" s="88"/>
    </row>
    <row r="11" spans="1:34" s="92" customFormat="1" ht="21" customHeight="1">
      <c r="A11" s="456"/>
      <c r="B11" s="456"/>
      <c r="C11" s="456"/>
      <c r="D11" s="459"/>
      <c r="E11" s="461"/>
      <c r="F11" s="462"/>
      <c r="G11" s="99"/>
      <c r="H11" s="100"/>
      <c r="I11" s="99" t="s">
        <v>758</v>
      </c>
      <c r="J11" s="100"/>
      <c r="K11" s="101">
        <f>+'[1]Cdps Ene'!D9+'[1]Cdps Ene'!D15+'[1]Cdps Ene'!D19+'[1]Cdps Ene'!D23+'[1]Cdps Ene'!D31+'[1]Cdps Ene'!D42</f>
        <v>520000000</v>
      </c>
      <c r="L11" s="102"/>
      <c r="M11" s="102"/>
      <c r="N11" s="102"/>
      <c r="O11" s="103"/>
      <c r="P11" s="97"/>
      <c r="Q11" s="97"/>
      <c r="R11" s="97"/>
      <c r="S11" s="103">
        <f>-'[1]Cdps Ene'!D23</f>
        <v>0</v>
      </c>
      <c r="T11" s="102"/>
      <c r="U11" s="102"/>
      <c r="V11" s="102"/>
      <c r="W11" s="102">
        <f>SUM(K11:V11)</f>
        <v>520000000</v>
      </c>
      <c r="X11" s="104">
        <f>+K11</f>
        <v>520000000</v>
      </c>
      <c r="Y11" s="104">
        <f t="shared" ref="Y11:Y12" si="0">+L11</f>
        <v>0</v>
      </c>
      <c r="Z11" s="105"/>
      <c r="AA11" s="105"/>
      <c r="AB11" s="105"/>
      <c r="AC11" s="93"/>
      <c r="AE11" s="183">
        <f>+K11+O11+S11</f>
        <v>520000000</v>
      </c>
      <c r="AF11" s="183">
        <f t="shared" ref="AF11:AH11" si="1">+L11+P11+T11</f>
        <v>0</v>
      </c>
      <c r="AG11" s="183">
        <f t="shared" si="1"/>
        <v>0</v>
      </c>
      <c r="AH11" s="183">
        <f t="shared" si="1"/>
        <v>0</v>
      </c>
    </row>
    <row r="12" spans="1:34" s="92" customFormat="1" ht="25.5" customHeight="1">
      <c r="A12" s="456"/>
      <c r="B12" s="456"/>
      <c r="C12" s="456"/>
      <c r="D12" s="459"/>
      <c r="E12" s="461"/>
      <c r="F12" s="462"/>
      <c r="G12" s="99"/>
      <c r="H12" s="100"/>
      <c r="I12" s="99" t="s">
        <v>759</v>
      </c>
      <c r="J12" s="100"/>
      <c r="K12" s="102">
        <f>+'[1]Reg Ene'!E15+'[1]Reg Ene'!E29</f>
        <v>520000000</v>
      </c>
      <c r="L12" s="102"/>
      <c r="M12" s="102"/>
      <c r="N12" s="102"/>
      <c r="O12" s="97"/>
      <c r="P12" s="97"/>
      <c r="Q12" s="97"/>
      <c r="R12" s="97"/>
      <c r="S12" s="97"/>
      <c r="T12" s="102"/>
      <c r="U12" s="102"/>
      <c r="V12" s="102"/>
      <c r="W12" s="102">
        <f t="shared" ref="W12:W75" si="2">SUM(K12:V12)</f>
        <v>520000000</v>
      </c>
      <c r="X12" s="104">
        <f>+K12</f>
        <v>520000000</v>
      </c>
      <c r="Y12" s="104">
        <f t="shared" si="0"/>
        <v>0</v>
      </c>
      <c r="Z12" s="105"/>
      <c r="AA12" s="105"/>
      <c r="AB12" s="105"/>
      <c r="AC12" s="93"/>
      <c r="AE12" s="184">
        <f>+K12+O12+S12</f>
        <v>520000000</v>
      </c>
      <c r="AF12" s="184">
        <f t="shared" ref="AF12" si="3">+L12+P12+T12</f>
        <v>0</v>
      </c>
      <c r="AG12" s="184">
        <f t="shared" ref="AG12" si="4">+M12+Q12+U12</f>
        <v>0</v>
      </c>
      <c r="AH12" s="184">
        <f t="shared" ref="AH12" si="5">+N12+R12+V12</f>
        <v>0</v>
      </c>
    </row>
    <row r="13" spans="1:34" s="92" customFormat="1" ht="25.5" customHeight="1">
      <c r="A13" s="456"/>
      <c r="B13" s="456"/>
      <c r="C13" s="456"/>
      <c r="D13" s="459"/>
      <c r="E13" s="461"/>
      <c r="F13" s="462"/>
      <c r="G13" s="99"/>
      <c r="H13" s="100"/>
      <c r="I13" s="99" t="s">
        <v>760</v>
      </c>
      <c r="J13" s="100"/>
      <c r="K13" s="102"/>
      <c r="L13" s="102"/>
      <c r="M13" s="102" t="s">
        <v>761</v>
      </c>
      <c r="N13" s="102"/>
      <c r="O13" s="97"/>
      <c r="P13" s="97"/>
      <c r="Q13" s="97"/>
      <c r="R13" s="97"/>
      <c r="S13" s="97"/>
      <c r="T13" s="102"/>
      <c r="U13" s="102"/>
      <c r="V13" s="102"/>
      <c r="W13" s="102">
        <f t="shared" si="2"/>
        <v>0</v>
      </c>
      <c r="X13" s="106"/>
      <c r="Y13" s="106"/>
      <c r="Z13" s="105"/>
      <c r="AA13" s="105"/>
      <c r="AB13" s="105"/>
      <c r="AC13" s="93"/>
    </row>
    <row r="14" spans="1:34" s="92" customFormat="1" ht="81.75" customHeight="1">
      <c r="A14" s="456"/>
      <c r="B14" s="456"/>
      <c r="C14" s="456"/>
      <c r="D14" s="459"/>
      <c r="E14" s="461"/>
      <c r="F14" s="462"/>
      <c r="G14" s="94" t="s">
        <v>762</v>
      </c>
      <c r="H14" s="95">
        <v>1329412460.5441415</v>
      </c>
      <c r="I14" s="94" t="s">
        <v>150</v>
      </c>
      <c r="J14" s="95">
        <v>1329412460.5441415</v>
      </c>
      <c r="K14" s="96">
        <v>0</v>
      </c>
      <c r="L14" s="96">
        <v>1329412460.5441415</v>
      </c>
      <c r="M14" s="96">
        <v>0</v>
      </c>
      <c r="N14" s="96">
        <v>0</v>
      </c>
      <c r="O14" s="97">
        <f>+K14-K15</f>
        <v>0</v>
      </c>
      <c r="P14" s="97">
        <f>+L14-L15-P15</f>
        <v>229357997.0741415</v>
      </c>
      <c r="Q14" s="97">
        <v>0</v>
      </c>
      <c r="R14" s="97">
        <v>0</v>
      </c>
      <c r="S14" s="97">
        <f>+O14-O15</f>
        <v>0</v>
      </c>
      <c r="T14" s="96">
        <f>+P14-T15</f>
        <v>229130259.0741415</v>
      </c>
      <c r="U14" s="96">
        <v>0</v>
      </c>
      <c r="V14" s="96">
        <v>0</v>
      </c>
      <c r="W14" s="107">
        <f t="shared" si="2"/>
        <v>1787900716.6924245</v>
      </c>
      <c r="X14" s="90"/>
      <c r="Y14" s="90"/>
      <c r="Z14" s="98">
        <f t="shared" ref="Z14:AC69" si="6">+S14</f>
        <v>0</v>
      </c>
      <c r="AA14" s="98">
        <f t="shared" si="6"/>
        <v>229130259.0741415</v>
      </c>
      <c r="AB14" s="98">
        <f t="shared" si="6"/>
        <v>0</v>
      </c>
      <c r="AC14" s="98">
        <f t="shared" si="6"/>
        <v>0</v>
      </c>
    </row>
    <row r="15" spans="1:34" s="92" customFormat="1" ht="21" customHeight="1">
      <c r="A15" s="456"/>
      <c r="B15" s="456"/>
      <c r="C15" s="456"/>
      <c r="D15" s="459"/>
      <c r="E15" s="461"/>
      <c r="F15" s="462"/>
      <c r="G15" s="99"/>
      <c r="H15" s="100"/>
      <c r="I15" s="99" t="s">
        <v>758</v>
      </c>
      <c r="J15" s="100"/>
      <c r="K15" s="108">
        <f>+'[1]Cdps Ene'!D106</f>
        <v>0</v>
      </c>
      <c r="L15" s="108">
        <f>+'[1]Cdps Ene'!D137-333033725+'[1]Cdps Ene'!D142-43910365.17+'[1]Cdps Ene'!D146+'[1]Cdps Ene'!D148+'[1]Cdps Ene'!D157+'[1]Cdps Ene'!D273/2+'[1]Cdps Ene'!Q202</f>
        <v>977511820.24000001</v>
      </c>
      <c r="M15" s="102"/>
      <c r="N15" s="102"/>
      <c r="O15" s="109"/>
      <c r="P15" s="109">
        <f>+'[1]Cdps Feb'!O19+'[1]Cdps Feb'!F42</f>
        <v>122542643.23</v>
      </c>
      <c r="Q15" s="97"/>
      <c r="R15" s="97"/>
      <c r="S15" s="109"/>
      <c r="T15" s="108">
        <f>+'[1]arl marz'!D13+'[1]arl marz'!D42+'[1]arl marz'!D28*39%+'[1]arl marz'!D33</f>
        <v>227738</v>
      </c>
      <c r="U15" s="102"/>
      <c r="V15" s="102"/>
      <c r="W15" s="102">
        <f t="shared" si="2"/>
        <v>1100282201.47</v>
      </c>
      <c r="X15" s="104">
        <f>+L15+K15</f>
        <v>977511820.24000001</v>
      </c>
      <c r="Y15" s="104">
        <f t="shared" ref="Y15:Y16" si="7">+M15+L15</f>
        <v>977511820.24000001</v>
      </c>
      <c r="Z15" s="105"/>
      <c r="AA15" s="105"/>
      <c r="AB15" s="105"/>
      <c r="AC15" s="93"/>
      <c r="AE15" s="183">
        <f>+K15+O15+S15</f>
        <v>0</v>
      </c>
      <c r="AF15" s="183">
        <f t="shared" ref="AF15:AF16" si="8">+L15+P15+T15</f>
        <v>1100282201.47</v>
      </c>
      <c r="AG15" s="183">
        <f t="shared" ref="AG15:AG16" si="9">+M15+Q15+U15</f>
        <v>0</v>
      </c>
      <c r="AH15" s="183">
        <f t="shared" ref="AH15:AH16" si="10">+N15+R15+V15</f>
        <v>0</v>
      </c>
    </row>
    <row r="16" spans="1:34" s="92" customFormat="1" ht="22.5" customHeight="1">
      <c r="A16" s="456"/>
      <c r="B16" s="456"/>
      <c r="C16" s="456"/>
      <c r="D16" s="459"/>
      <c r="E16" s="461"/>
      <c r="F16" s="462"/>
      <c r="G16" s="99"/>
      <c r="H16" s="100"/>
      <c r="I16" s="99" t="s">
        <v>759</v>
      </c>
      <c r="J16" s="100"/>
      <c r="K16" s="102"/>
      <c r="L16" s="102">
        <f>+'[1]Reg Ene'!X171+'[1]Reg Ene'!Y171+'[1]Reg Ene'!E185+'[1]Reg Ene'!E187+'[1]Reg Ene'!E197+'[1]Reg Ene'!E350/2+'[1]Reg Ene'!P279</f>
        <v>977511820.24000001</v>
      </c>
      <c r="M16" s="102"/>
      <c r="N16" s="102"/>
      <c r="O16" s="97"/>
      <c r="P16" s="97">
        <f>+'[1]Reg Feb'!F101+'[1]Reg Feb'!O34</f>
        <v>122542643.23</v>
      </c>
      <c r="Q16" s="97"/>
      <c r="R16" s="97"/>
      <c r="S16" s="97"/>
      <c r="T16" s="102">
        <f>+'[1]arl marz'!D13+'[1]arl marz'!D28*39%+'[1]arl marz'!D33+'[1]arl marz'!D42</f>
        <v>227738</v>
      </c>
      <c r="U16" s="102"/>
      <c r="V16" s="102"/>
      <c r="W16" s="102">
        <f t="shared" si="2"/>
        <v>1100282201.47</v>
      </c>
      <c r="X16" s="104">
        <f>+L16+K16</f>
        <v>977511820.24000001</v>
      </c>
      <c r="Y16" s="104">
        <f t="shared" si="7"/>
        <v>977511820.24000001</v>
      </c>
      <c r="Z16" s="105"/>
      <c r="AA16" s="105"/>
      <c r="AB16" s="105"/>
      <c r="AC16" s="93"/>
      <c r="AE16" s="184">
        <f>+K16+O16+S16</f>
        <v>0</v>
      </c>
      <c r="AF16" s="184">
        <f t="shared" si="8"/>
        <v>1100282201.47</v>
      </c>
      <c r="AG16" s="184">
        <f t="shared" si="9"/>
        <v>0</v>
      </c>
      <c r="AH16" s="184">
        <f t="shared" si="10"/>
        <v>0</v>
      </c>
    </row>
    <row r="17" spans="1:34" s="92" customFormat="1" ht="25.5" customHeight="1">
      <c r="A17" s="456"/>
      <c r="B17" s="456"/>
      <c r="C17" s="456"/>
      <c r="D17" s="459"/>
      <c r="E17" s="461"/>
      <c r="F17" s="462"/>
      <c r="G17" s="99"/>
      <c r="H17" s="100"/>
      <c r="I17" s="99" t="s">
        <v>760</v>
      </c>
      <c r="J17" s="100"/>
      <c r="K17" s="102"/>
      <c r="L17" s="102"/>
      <c r="M17" s="102"/>
      <c r="N17" s="102"/>
      <c r="O17" s="97"/>
      <c r="P17" s="97"/>
      <c r="Q17" s="97"/>
      <c r="R17" s="97"/>
      <c r="S17" s="97"/>
      <c r="T17" s="102"/>
      <c r="U17" s="102"/>
      <c r="V17" s="102"/>
      <c r="W17" s="102">
        <f t="shared" si="2"/>
        <v>0</v>
      </c>
      <c r="X17" s="106"/>
      <c r="Y17" s="106"/>
      <c r="Z17" s="105"/>
      <c r="AA17" s="105"/>
      <c r="AB17" s="105"/>
      <c r="AC17" s="93"/>
    </row>
    <row r="18" spans="1:34" s="92" customFormat="1" ht="88.5" customHeight="1">
      <c r="A18" s="456"/>
      <c r="B18" s="456"/>
      <c r="C18" s="456"/>
      <c r="D18" s="459"/>
      <c r="E18" s="461"/>
      <c r="F18" s="462"/>
      <c r="G18" s="94" t="s">
        <v>763</v>
      </c>
      <c r="H18" s="95">
        <v>4226426563.1199999</v>
      </c>
      <c r="I18" s="94" t="s">
        <v>45</v>
      </c>
      <c r="J18" s="95">
        <v>4226426563.1199999</v>
      </c>
      <c r="K18" s="96">
        <v>0</v>
      </c>
      <c r="L18" s="96">
        <v>4226426563.1199999</v>
      </c>
      <c r="M18" s="96">
        <v>0</v>
      </c>
      <c r="N18" s="96">
        <v>0</v>
      </c>
      <c r="O18" s="96">
        <v>0</v>
      </c>
      <c r="P18" s="96">
        <f>+L18-L20-P20</f>
        <v>408064974.63000011</v>
      </c>
      <c r="Q18" s="96">
        <v>0</v>
      </c>
      <c r="R18" s="96">
        <v>0</v>
      </c>
      <c r="S18" s="96">
        <v>0</v>
      </c>
      <c r="T18" s="96">
        <f>+P18-T20</f>
        <v>407548574.63000011</v>
      </c>
      <c r="U18" s="96">
        <v>0</v>
      </c>
      <c r="V18" s="96">
        <v>0</v>
      </c>
      <c r="W18" s="107">
        <f t="shared" si="2"/>
        <v>5042040112.3800001</v>
      </c>
      <c r="X18" s="90"/>
      <c r="Y18" s="90"/>
      <c r="Z18" s="98">
        <f t="shared" si="6"/>
        <v>0</v>
      </c>
      <c r="AA18" s="98">
        <f t="shared" si="6"/>
        <v>407548574.63000011</v>
      </c>
      <c r="AB18" s="98">
        <f t="shared" si="6"/>
        <v>0</v>
      </c>
      <c r="AC18" s="98">
        <f t="shared" si="6"/>
        <v>0</v>
      </c>
    </row>
    <row r="19" spans="1:34" s="92" customFormat="1" ht="90" hidden="1" customHeight="1">
      <c r="A19" s="456"/>
      <c r="B19" s="456"/>
      <c r="C19" s="456"/>
      <c r="D19" s="459"/>
      <c r="E19" s="461"/>
      <c r="F19" s="462"/>
      <c r="G19" s="94" t="s">
        <v>764</v>
      </c>
      <c r="H19" s="95">
        <v>0</v>
      </c>
      <c r="I19" s="94" t="s">
        <v>49</v>
      </c>
      <c r="J19" s="95">
        <v>0</v>
      </c>
      <c r="K19" s="96">
        <v>0</v>
      </c>
      <c r="L19" s="96">
        <v>0</v>
      </c>
      <c r="M19" s="96">
        <v>0</v>
      </c>
      <c r="N19" s="96">
        <v>0</v>
      </c>
      <c r="O19" s="96">
        <v>0</v>
      </c>
      <c r="P19" s="96">
        <v>0</v>
      </c>
      <c r="Q19" s="96">
        <v>0</v>
      </c>
      <c r="R19" s="96">
        <v>0</v>
      </c>
      <c r="S19" s="96">
        <v>0</v>
      </c>
      <c r="T19" s="96">
        <v>0</v>
      </c>
      <c r="U19" s="96">
        <v>0</v>
      </c>
      <c r="V19" s="96">
        <v>0</v>
      </c>
      <c r="W19" s="102">
        <f t="shared" si="2"/>
        <v>0</v>
      </c>
      <c r="X19" s="90"/>
      <c r="Y19" s="90"/>
      <c r="Z19" s="105">
        <f t="shared" si="6"/>
        <v>0</v>
      </c>
      <c r="AA19" s="105">
        <f>+T19</f>
        <v>0</v>
      </c>
      <c r="AB19" s="105">
        <f>+V19</f>
        <v>0</v>
      </c>
      <c r="AC19" s="93"/>
    </row>
    <row r="20" spans="1:34" s="92" customFormat="1" ht="20.25" customHeight="1">
      <c r="A20" s="456"/>
      <c r="B20" s="456"/>
      <c r="C20" s="456"/>
      <c r="D20" s="459"/>
      <c r="E20" s="94"/>
      <c r="F20" s="110"/>
      <c r="G20" s="99"/>
      <c r="H20" s="100"/>
      <c r="I20" s="99" t="s">
        <v>758</v>
      </c>
      <c r="J20" s="100"/>
      <c r="K20" s="102"/>
      <c r="L20" s="102">
        <f>+'[1]Cdps Ene'!D128+'[1]Cdps Ene'!D130+'[1]Cdps Ene'!D234+'[1]Cdps Ene'!D235+'[1]Cdps Ene'!D266/2</f>
        <v>3818208888.4899998</v>
      </c>
      <c r="M20" s="102"/>
      <c r="N20" s="102"/>
      <c r="O20" s="102"/>
      <c r="P20" s="102">
        <f>+'[1]Cdps Feb'!O23</f>
        <v>152700</v>
      </c>
      <c r="Q20" s="102"/>
      <c r="R20" s="102"/>
      <c r="S20" s="102"/>
      <c r="T20" s="102">
        <f>+'[1]arl marz'!D38+'[1]arl marz'!D45+'[1]arl marz'!D47</f>
        <v>516400</v>
      </c>
      <c r="U20" s="102"/>
      <c r="V20" s="102"/>
      <c r="W20" s="102">
        <f t="shared" si="2"/>
        <v>3818877988.4899998</v>
      </c>
      <c r="X20" s="104">
        <f>+L20</f>
        <v>3818208888.4899998</v>
      </c>
      <c r="Y20" s="104">
        <f>+P20</f>
        <v>152700</v>
      </c>
      <c r="Z20" s="105"/>
      <c r="AA20" s="105"/>
      <c r="AB20" s="105"/>
      <c r="AC20" s="93"/>
      <c r="AE20" s="183">
        <f>+K20+O20+S20</f>
        <v>0</v>
      </c>
      <c r="AF20" s="183">
        <f t="shared" ref="AF20:AF21" si="11">+L20+P20+T20</f>
        <v>3818877988.4899998</v>
      </c>
      <c r="AG20" s="183">
        <f t="shared" ref="AG20:AG21" si="12">+M20+Q20+U20</f>
        <v>0</v>
      </c>
      <c r="AH20" s="183">
        <f t="shared" ref="AH20:AH21" si="13">+N20+R20+V20</f>
        <v>0</v>
      </c>
    </row>
    <row r="21" spans="1:34" s="92" customFormat="1" ht="20.25" customHeight="1">
      <c r="A21" s="456"/>
      <c r="B21" s="456"/>
      <c r="C21" s="456"/>
      <c r="D21" s="459"/>
      <c r="E21" s="94"/>
      <c r="F21" s="110"/>
      <c r="G21" s="99"/>
      <c r="H21" s="100"/>
      <c r="I21" s="99" t="s">
        <v>759</v>
      </c>
      <c r="J21" s="100"/>
      <c r="K21" s="102"/>
      <c r="L21" s="102">
        <f>+'[1]Reg Ene'!E161+'[1]Reg Ene'!E163+'[1]Reg Ene'!E308+'[1]Reg Ene'!E310+'[1]Reg Ene'!E341/2</f>
        <v>3818208888.4899998</v>
      </c>
      <c r="M21" s="102"/>
      <c r="N21" s="102"/>
      <c r="O21" s="102"/>
      <c r="P21" s="102">
        <f>+'[1]Reg Feb'!O38</f>
        <v>152700</v>
      </c>
      <c r="Q21" s="102"/>
      <c r="R21" s="102"/>
      <c r="S21" s="102"/>
      <c r="T21" s="102">
        <f>+'[1]arl marz'!D38+'[1]arl marz'!D45+'[1]arl marz'!D47</f>
        <v>516400</v>
      </c>
      <c r="U21" s="102"/>
      <c r="V21" s="102"/>
      <c r="W21" s="102">
        <f t="shared" si="2"/>
        <v>3818877988.4899998</v>
      </c>
      <c r="X21" s="104">
        <f>+L21</f>
        <v>3818208888.4899998</v>
      </c>
      <c r="Y21" s="104">
        <f>+P21</f>
        <v>152700</v>
      </c>
      <c r="Z21" s="105"/>
      <c r="AA21" s="105"/>
      <c r="AB21" s="105"/>
      <c r="AC21" s="93"/>
      <c r="AE21" s="184">
        <f>+K21+O21+S21</f>
        <v>0</v>
      </c>
      <c r="AF21" s="184">
        <f t="shared" si="11"/>
        <v>3818877988.4899998</v>
      </c>
      <c r="AG21" s="184">
        <f t="shared" si="12"/>
        <v>0</v>
      </c>
      <c r="AH21" s="184">
        <f t="shared" si="13"/>
        <v>0</v>
      </c>
    </row>
    <row r="22" spans="1:34" s="92" customFormat="1" ht="22.5" customHeight="1">
      <c r="A22" s="456"/>
      <c r="B22" s="456"/>
      <c r="C22" s="456"/>
      <c r="D22" s="459"/>
      <c r="E22" s="94"/>
      <c r="F22" s="110"/>
      <c r="G22" s="99"/>
      <c r="H22" s="100"/>
      <c r="I22" s="99" t="s">
        <v>760</v>
      </c>
      <c r="J22" s="100"/>
      <c r="K22" s="102"/>
      <c r="L22" s="102"/>
      <c r="M22" s="102"/>
      <c r="N22" s="102"/>
      <c r="O22" s="102"/>
      <c r="P22" s="102"/>
      <c r="Q22" s="102"/>
      <c r="R22" s="102"/>
      <c r="S22" s="102"/>
      <c r="T22" s="102"/>
      <c r="U22" s="102"/>
      <c r="V22" s="102"/>
      <c r="W22" s="102">
        <f t="shared" si="2"/>
        <v>0</v>
      </c>
      <c r="X22" s="106"/>
      <c r="Y22" s="106"/>
      <c r="Z22" s="105"/>
      <c r="AA22" s="105"/>
      <c r="AB22" s="105"/>
      <c r="AC22" s="93"/>
    </row>
    <row r="23" spans="1:34" s="92" customFormat="1" ht="84" customHeight="1">
      <c r="A23" s="456"/>
      <c r="B23" s="456"/>
      <c r="C23" s="456"/>
      <c r="D23" s="459"/>
      <c r="E23" s="461" t="s">
        <v>765</v>
      </c>
      <c r="F23" s="462">
        <v>12051074727.201433</v>
      </c>
      <c r="G23" s="461" t="s">
        <v>766</v>
      </c>
      <c r="H23" s="469">
        <v>2859360000</v>
      </c>
      <c r="I23" s="94" t="s">
        <v>154</v>
      </c>
      <c r="J23" s="95">
        <v>2859360000</v>
      </c>
      <c r="K23" s="96">
        <v>2859360000</v>
      </c>
      <c r="L23" s="96">
        <v>0</v>
      </c>
      <c r="M23" s="96">
        <v>0</v>
      </c>
      <c r="N23" s="96">
        <v>0</v>
      </c>
      <c r="O23" s="96">
        <f>+K23-K25</f>
        <v>271362342.97000027</v>
      </c>
      <c r="P23" s="96">
        <v>0</v>
      </c>
      <c r="Q23" s="96">
        <v>0</v>
      </c>
      <c r="R23" s="96">
        <v>0</v>
      </c>
      <c r="S23" s="96">
        <f>+O23-S25</f>
        <v>201962104.97000027</v>
      </c>
      <c r="T23" s="96">
        <v>0</v>
      </c>
      <c r="U23" s="96">
        <v>0</v>
      </c>
      <c r="V23" s="96">
        <v>0</v>
      </c>
      <c r="W23" s="107"/>
      <c r="X23" s="90"/>
      <c r="Y23" s="90"/>
      <c r="Z23" s="98">
        <f t="shared" si="6"/>
        <v>201962104.97000027</v>
      </c>
      <c r="AA23" s="98">
        <f t="shared" si="6"/>
        <v>0</v>
      </c>
      <c r="AB23" s="98">
        <f t="shared" si="6"/>
        <v>0</v>
      </c>
      <c r="AC23" s="98">
        <f t="shared" si="6"/>
        <v>0</v>
      </c>
      <c r="AD23" s="111">
        <f>+Z23-69291714</f>
        <v>132670390.97000027</v>
      </c>
    </row>
    <row r="24" spans="1:34" s="92" customFormat="1" ht="78" hidden="1" customHeight="1">
      <c r="A24" s="456"/>
      <c r="B24" s="456"/>
      <c r="C24" s="456"/>
      <c r="D24" s="459"/>
      <c r="E24" s="461"/>
      <c r="F24" s="462"/>
      <c r="G24" s="461"/>
      <c r="H24" s="469"/>
      <c r="I24" s="94" t="s">
        <v>156</v>
      </c>
      <c r="J24" s="95">
        <v>0</v>
      </c>
      <c r="K24" s="96">
        <v>0</v>
      </c>
      <c r="L24" s="96">
        <v>0</v>
      </c>
      <c r="M24" s="96">
        <v>0</v>
      </c>
      <c r="N24" s="96">
        <v>0</v>
      </c>
      <c r="O24" s="96">
        <v>0</v>
      </c>
      <c r="P24" s="96">
        <v>0</v>
      </c>
      <c r="Q24" s="96">
        <v>0</v>
      </c>
      <c r="R24" s="96">
        <v>0</v>
      </c>
      <c r="S24" s="96">
        <v>0</v>
      </c>
      <c r="T24" s="96">
        <v>0</v>
      </c>
      <c r="U24" s="96">
        <v>0</v>
      </c>
      <c r="V24" s="96">
        <v>0</v>
      </c>
      <c r="W24" s="102">
        <f t="shared" si="2"/>
        <v>0</v>
      </c>
      <c r="X24" s="90"/>
      <c r="Y24" s="90"/>
      <c r="Z24" s="105">
        <f t="shared" si="6"/>
        <v>0</v>
      </c>
      <c r="AA24" s="105">
        <f>+T24</f>
        <v>0</v>
      </c>
      <c r="AB24" s="105">
        <f>+V24</f>
        <v>0</v>
      </c>
      <c r="AC24" s="93"/>
    </row>
    <row r="25" spans="1:34" s="92" customFormat="1" ht="24.75" customHeight="1">
      <c r="A25" s="456"/>
      <c r="B25" s="456"/>
      <c r="C25" s="456"/>
      <c r="D25" s="459"/>
      <c r="E25" s="461"/>
      <c r="F25" s="462"/>
      <c r="G25" s="99"/>
      <c r="H25" s="100"/>
      <c r="I25" s="99" t="s">
        <v>758</v>
      </c>
      <c r="J25" s="100"/>
      <c r="K25" s="102">
        <f>+'[1]Cdps Ene'!Q75+'[1]Cdps Ene'!D38+'[1]Cdps Ene'!Q54</f>
        <v>2587997657.0299997</v>
      </c>
      <c r="L25" s="102"/>
      <c r="M25" s="102"/>
      <c r="N25" s="102"/>
      <c r="O25" s="102"/>
      <c r="P25" s="102"/>
      <c r="Q25" s="102"/>
      <c r="R25" s="102"/>
      <c r="S25" s="102">
        <f>+'[1]arl marz'!D2*70%+'[1]arl marz'!D3*52%+'[1]Cdps Marzo'!H406</f>
        <v>69400238</v>
      </c>
      <c r="T25" s="102"/>
      <c r="U25" s="102"/>
      <c r="V25" s="102"/>
      <c r="W25" s="102">
        <f t="shared" si="2"/>
        <v>2657397895.0299997</v>
      </c>
      <c r="X25" s="104">
        <f>+K25</f>
        <v>2587997657.0299997</v>
      </c>
      <c r="Y25" s="104">
        <f>+O25</f>
        <v>0</v>
      </c>
      <c r="Z25" s="105"/>
      <c r="AA25" s="105"/>
      <c r="AB25" s="105"/>
      <c r="AC25" s="93"/>
      <c r="AE25" s="183">
        <f>+K25+O25+S25</f>
        <v>2657397895.0299997</v>
      </c>
      <c r="AF25" s="183">
        <f t="shared" ref="AF25:AF26" si="14">+L25+P25+T25</f>
        <v>0</v>
      </c>
      <c r="AG25" s="183">
        <f t="shared" ref="AG25:AG26" si="15">+M25+Q25+U25</f>
        <v>0</v>
      </c>
      <c r="AH25" s="183">
        <f t="shared" ref="AH25:AH26" si="16">+N25+R25+V25</f>
        <v>0</v>
      </c>
    </row>
    <row r="26" spans="1:34" s="92" customFormat="1" ht="23.25" customHeight="1">
      <c r="A26" s="456"/>
      <c r="B26" s="456"/>
      <c r="C26" s="456"/>
      <c r="D26" s="459"/>
      <c r="E26" s="461"/>
      <c r="F26" s="462"/>
      <c r="G26" s="99"/>
      <c r="H26" s="100"/>
      <c r="I26" s="99" t="s">
        <v>759</v>
      </c>
      <c r="J26" s="100"/>
      <c r="K26" s="102">
        <f>+'[1]Reg Ene'!E38+'[1]Reg Ene'!T56+'[1]Reg Ene'!Q94</f>
        <v>2587351261.853838</v>
      </c>
      <c r="L26" s="102"/>
      <c r="M26" s="102"/>
      <c r="N26" s="102"/>
      <c r="O26" s="102"/>
      <c r="P26" s="102"/>
      <c r="Q26" s="102"/>
      <c r="R26" s="102"/>
      <c r="S26" s="102">
        <f>+'[1]arl marz'!D2*70%+'[1]arl marz'!D3*52%</f>
        <v>108524</v>
      </c>
      <c r="T26" s="102"/>
      <c r="U26" s="102"/>
      <c r="V26" s="102"/>
      <c r="W26" s="102">
        <f t="shared" si="2"/>
        <v>2587459785.853838</v>
      </c>
      <c r="X26" s="104">
        <f>+K26</f>
        <v>2587351261.853838</v>
      </c>
      <c r="Y26" s="104">
        <f>+O26</f>
        <v>0</v>
      </c>
      <c r="Z26" s="105"/>
      <c r="AA26" s="105"/>
      <c r="AB26" s="105"/>
      <c r="AC26" s="93"/>
      <c r="AE26" s="184">
        <f>+K26+O26+S26</f>
        <v>2587459785.853838</v>
      </c>
      <c r="AF26" s="184">
        <f t="shared" si="14"/>
        <v>0</v>
      </c>
      <c r="AG26" s="184">
        <f t="shared" si="15"/>
        <v>0</v>
      </c>
      <c r="AH26" s="184">
        <f t="shared" si="16"/>
        <v>0</v>
      </c>
    </row>
    <row r="27" spans="1:34" s="92" customFormat="1" ht="24" customHeight="1">
      <c r="A27" s="456"/>
      <c r="B27" s="456"/>
      <c r="C27" s="456"/>
      <c r="D27" s="459"/>
      <c r="E27" s="461"/>
      <c r="F27" s="462"/>
      <c r="G27" s="99"/>
      <c r="H27" s="100"/>
      <c r="I27" s="99" t="s">
        <v>760</v>
      </c>
      <c r="J27" s="100"/>
      <c r="K27" s="102"/>
      <c r="L27" s="102"/>
      <c r="M27" s="102"/>
      <c r="N27" s="102"/>
      <c r="O27" s="102"/>
      <c r="P27" s="102"/>
      <c r="Q27" s="102"/>
      <c r="R27" s="102"/>
      <c r="S27" s="102"/>
      <c r="T27" s="102"/>
      <c r="U27" s="102"/>
      <c r="V27" s="102"/>
      <c r="W27" s="102">
        <f t="shared" si="2"/>
        <v>0</v>
      </c>
      <c r="X27" s="106"/>
      <c r="Y27" s="106"/>
      <c r="Z27" s="105"/>
      <c r="AA27" s="105"/>
      <c r="AB27" s="105"/>
      <c r="AC27" s="93"/>
    </row>
    <row r="28" spans="1:34" s="92" customFormat="1" ht="66.75" customHeight="1">
      <c r="A28" s="456"/>
      <c r="B28" s="456"/>
      <c r="C28" s="456"/>
      <c r="D28" s="459"/>
      <c r="E28" s="461"/>
      <c r="F28" s="462"/>
      <c r="G28" s="94" t="s">
        <v>767</v>
      </c>
      <c r="H28" s="95">
        <v>2339193926.6193752</v>
      </c>
      <c r="I28" s="94" t="s">
        <v>158</v>
      </c>
      <c r="J28" s="95">
        <v>2339193926.6193752</v>
      </c>
      <c r="K28" s="96">
        <v>2339193926.6193752</v>
      </c>
      <c r="L28" s="96">
        <v>0</v>
      </c>
      <c r="M28" s="96">
        <v>0</v>
      </c>
      <c r="N28" s="96">
        <v>0</v>
      </c>
      <c r="O28" s="96">
        <f>+K28-K29</f>
        <v>46875851.089375496</v>
      </c>
      <c r="P28" s="96">
        <v>0</v>
      </c>
      <c r="Q28" s="96">
        <v>0</v>
      </c>
      <c r="R28" s="96">
        <v>0</v>
      </c>
      <c r="S28" s="96">
        <f>+O28-S29</f>
        <v>46875851.089375496</v>
      </c>
      <c r="T28" s="96">
        <v>0</v>
      </c>
      <c r="U28" s="96">
        <v>0</v>
      </c>
      <c r="V28" s="96">
        <v>0</v>
      </c>
      <c r="W28" s="107"/>
      <c r="X28" s="90"/>
      <c r="Y28" s="90"/>
      <c r="Z28" s="98">
        <f t="shared" si="6"/>
        <v>46875851.089375496</v>
      </c>
      <c r="AA28" s="98">
        <f t="shared" si="6"/>
        <v>0</v>
      </c>
      <c r="AB28" s="98">
        <f t="shared" si="6"/>
        <v>0</v>
      </c>
      <c r="AC28" s="98">
        <f t="shared" si="6"/>
        <v>0</v>
      </c>
    </row>
    <row r="29" spans="1:34" s="92" customFormat="1" ht="28.5" customHeight="1">
      <c r="A29" s="456"/>
      <c r="B29" s="456"/>
      <c r="C29" s="456"/>
      <c r="D29" s="459"/>
      <c r="E29" s="461"/>
      <c r="F29" s="462"/>
      <c r="G29" s="99"/>
      <c r="H29" s="100"/>
      <c r="I29" s="99" t="s">
        <v>758</v>
      </c>
      <c r="J29" s="100"/>
      <c r="K29" s="102">
        <f>+'[1]Cdps Ene'!D36+'[1]Cdps Ene'!D45</f>
        <v>2292318075.5299997</v>
      </c>
      <c r="L29" s="102"/>
      <c r="M29" s="102"/>
      <c r="N29" s="102"/>
      <c r="O29" s="102"/>
      <c r="P29" s="102"/>
      <c r="Q29" s="102"/>
      <c r="R29" s="102"/>
      <c r="S29" s="102"/>
      <c r="T29" s="102"/>
      <c r="U29" s="102"/>
      <c r="V29" s="102"/>
      <c r="W29" s="102">
        <f t="shared" si="2"/>
        <v>2292318075.5299997</v>
      </c>
      <c r="X29" s="104">
        <f>+K29</f>
        <v>2292318075.5299997</v>
      </c>
      <c r="Y29" s="104">
        <f>+O29</f>
        <v>0</v>
      </c>
      <c r="Z29" s="105"/>
      <c r="AA29" s="105"/>
      <c r="AB29" s="105"/>
      <c r="AC29" s="93"/>
      <c r="AE29" s="183">
        <f>+K29+O29+S29</f>
        <v>2292318075.5299997</v>
      </c>
      <c r="AF29" s="183">
        <f t="shared" ref="AF29:AF30" si="17">+L29+P29+T29</f>
        <v>0</v>
      </c>
      <c r="AG29" s="183">
        <f t="shared" ref="AG29:AG30" si="18">+M29+Q29+U29</f>
        <v>0</v>
      </c>
      <c r="AH29" s="183">
        <f t="shared" ref="AH29:AH30" si="19">+N29+R29+V29</f>
        <v>0</v>
      </c>
    </row>
    <row r="30" spans="1:34" s="92" customFormat="1" ht="30" customHeight="1">
      <c r="A30" s="456"/>
      <c r="B30" s="456"/>
      <c r="C30" s="456"/>
      <c r="D30" s="459"/>
      <c r="E30" s="461"/>
      <c r="F30" s="462"/>
      <c r="G30" s="99"/>
      <c r="H30" s="100"/>
      <c r="I30" s="99" t="s">
        <v>759</v>
      </c>
      <c r="J30" s="100"/>
      <c r="K30" s="102">
        <f>+'[1]Reg Ene'!E36+'[1]Reg Ene'!E45</f>
        <v>2292318075.5299997</v>
      </c>
      <c r="L30" s="102"/>
      <c r="M30" s="102"/>
      <c r="N30" s="102"/>
      <c r="O30" s="102"/>
      <c r="P30" s="102"/>
      <c r="Q30" s="102"/>
      <c r="R30" s="102"/>
      <c r="S30" s="102"/>
      <c r="T30" s="102"/>
      <c r="U30" s="102"/>
      <c r="V30" s="102"/>
      <c r="W30" s="102">
        <f t="shared" si="2"/>
        <v>2292318075.5299997</v>
      </c>
      <c r="X30" s="104">
        <f>+K30</f>
        <v>2292318075.5299997</v>
      </c>
      <c r="Y30" s="104">
        <f>+O30</f>
        <v>0</v>
      </c>
      <c r="Z30" s="105"/>
      <c r="AA30" s="105"/>
      <c r="AB30" s="105"/>
      <c r="AC30" s="93"/>
      <c r="AE30" s="184">
        <f>+K30+O30+S30</f>
        <v>2292318075.5299997</v>
      </c>
      <c r="AF30" s="184">
        <f t="shared" si="17"/>
        <v>0</v>
      </c>
      <c r="AG30" s="184">
        <f t="shared" si="18"/>
        <v>0</v>
      </c>
      <c r="AH30" s="184">
        <f t="shared" si="19"/>
        <v>0</v>
      </c>
    </row>
    <row r="31" spans="1:34" s="92" customFormat="1" ht="27" customHeight="1">
      <c r="A31" s="456"/>
      <c r="B31" s="456"/>
      <c r="C31" s="456"/>
      <c r="D31" s="459"/>
      <c r="E31" s="461"/>
      <c r="F31" s="462"/>
      <c r="G31" s="99"/>
      <c r="H31" s="100"/>
      <c r="I31" s="99" t="s">
        <v>760</v>
      </c>
      <c r="J31" s="100"/>
      <c r="K31" s="102"/>
      <c r="L31" s="102"/>
      <c r="M31" s="102"/>
      <c r="N31" s="102"/>
      <c r="O31" s="102"/>
      <c r="P31" s="102"/>
      <c r="Q31" s="102"/>
      <c r="R31" s="102"/>
      <c r="S31" s="102"/>
      <c r="T31" s="102"/>
      <c r="U31" s="102"/>
      <c r="V31" s="102"/>
      <c r="W31" s="102">
        <f t="shared" si="2"/>
        <v>0</v>
      </c>
      <c r="X31" s="106"/>
      <c r="Y31" s="106"/>
      <c r="Z31" s="105"/>
      <c r="AA31" s="105"/>
      <c r="AB31" s="105"/>
      <c r="AC31" s="93"/>
    </row>
    <row r="32" spans="1:34" s="92" customFormat="1" ht="78" customHeight="1">
      <c r="A32" s="456"/>
      <c r="B32" s="456"/>
      <c r="C32" s="456"/>
      <c r="D32" s="459"/>
      <c r="E32" s="461"/>
      <c r="F32" s="462"/>
      <c r="G32" s="94" t="s">
        <v>768</v>
      </c>
      <c r="H32" s="95">
        <v>4855572756.3295584</v>
      </c>
      <c r="I32" s="94" t="s">
        <v>160</v>
      </c>
      <c r="J32" s="95">
        <v>4855572756.3295584</v>
      </c>
      <c r="K32" s="96">
        <v>0</v>
      </c>
      <c r="L32" s="96">
        <v>4855572756.3295584</v>
      </c>
      <c r="M32" s="96">
        <v>0</v>
      </c>
      <c r="N32" s="96">
        <v>0</v>
      </c>
      <c r="O32" s="96">
        <v>0</v>
      </c>
      <c r="P32" s="96">
        <f>+L32-L33-P33</f>
        <v>240876331.50264072</v>
      </c>
      <c r="Q32" s="96">
        <v>0</v>
      </c>
      <c r="R32" s="96">
        <v>0</v>
      </c>
      <c r="S32" s="96">
        <v>0</v>
      </c>
      <c r="T32" s="96">
        <f>+P32-T33</f>
        <v>240509069.50264072</v>
      </c>
      <c r="U32" s="96">
        <v>0</v>
      </c>
      <c r="V32" s="96">
        <v>0</v>
      </c>
      <c r="W32" s="107"/>
      <c r="X32" s="90"/>
      <c r="Y32" s="90"/>
      <c r="Z32" s="98">
        <f t="shared" si="6"/>
        <v>0</v>
      </c>
      <c r="AA32" s="98">
        <f t="shared" si="6"/>
        <v>240509069.50264072</v>
      </c>
      <c r="AB32" s="98">
        <f t="shared" si="6"/>
        <v>0</v>
      </c>
      <c r="AC32" s="98">
        <f t="shared" si="6"/>
        <v>0</v>
      </c>
    </row>
    <row r="33" spans="1:34" s="92" customFormat="1" ht="22.5" customHeight="1">
      <c r="A33" s="456"/>
      <c r="B33" s="456"/>
      <c r="C33" s="456"/>
      <c r="D33" s="459"/>
      <c r="E33" s="461"/>
      <c r="F33" s="462"/>
      <c r="G33" s="99"/>
      <c r="H33" s="100"/>
      <c r="I33" s="99" t="s">
        <v>758</v>
      </c>
      <c r="J33" s="100"/>
      <c r="K33" s="102"/>
      <c r="L33" s="102">
        <f>+'[1]Cdps Ene'!D133+'[1]Cdps Ene'!D207+'[1]Cdps Ene'!D208+'[1]Cdps Ene'!D209+'[1]Cdps Ene'!D204+'[1]Cdps Ene'!D282+'[1]Cdps Ene'!D284+'[1]Cdps Ene'!D137-214799570+'[1]Cdps Ene'!D142-28073840.0230815+'[1]Cdps Ene'!D273/2+'[1]Cdps Ene'!Q203</f>
        <v>4614419324.8269176</v>
      </c>
      <c r="M33" s="102"/>
      <c r="N33" s="102"/>
      <c r="O33" s="102"/>
      <c r="P33" s="102">
        <f>+'[1]Cdps Feb'!O22</f>
        <v>277100</v>
      </c>
      <c r="Q33" s="102"/>
      <c r="R33" s="102"/>
      <c r="S33" s="102"/>
      <c r="T33" s="102">
        <f>+'[1]arl marz'!D28*61%+'[1]arl marz'!D31+'[1]arl marz'!D44+'[1]arl marz'!D46</f>
        <v>367262</v>
      </c>
      <c r="U33" s="102"/>
      <c r="V33" s="102"/>
      <c r="W33" s="102">
        <f t="shared" si="2"/>
        <v>4615063686.8269176</v>
      </c>
      <c r="X33" s="104">
        <f>+L33</f>
        <v>4614419324.8269176</v>
      </c>
      <c r="Y33" s="104">
        <f>+P33</f>
        <v>277100</v>
      </c>
      <c r="Z33" s="105"/>
      <c r="AA33" s="105"/>
      <c r="AB33" s="105"/>
      <c r="AC33" s="93"/>
      <c r="AE33" s="183">
        <f>+K33+O33+S33</f>
        <v>0</v>
      </c>
      <c r="AF33" s="183">
        <f t="shared" ref="AF33:AF34" si="20">+L33+P33+T33</f>
        <v>4615063686.8269176</v>
      </c>
      <c r="AG33" s="183">
        <f t="shared" ref="AG33:AG34" si="21">+M33+Q33+U33</f>
        <v>0</v>
      </c>
      <c r="AH33" s="183">
        <f t="shared" ref="AH33:AH34" si="22">+N33+R33+V33</f>
        <v>0</v>
      </c>
    </row>
    <row r="34" spans="1:34" s="92" customFormat="1" ht="26.25" customHeight="1">
      <c r="A34" s="456"/>
      <c r="B34" s="456"/>
      <c r="C34" s="456"/>
      <c r="D34" s="459"/>
      <c r="E34" s="461"/>
      <c r="F34" s="462"/>
      <c r="G34" s="99"/>
      <c r="H34" s="100"/>
      <c r="I34" s="99" t="s">
        <v>759</v>
      </c>
      <c r="J34" s="100"/>
      <c r="K34" s="102"/>
      <c r="L34" s="102">
        <f>+'[1]Reg Ene'!E168+'[1]Reg Ene'!E260+'[1]Reg Ene'!E265+'[1]Reg Ene'!E266+'[1]Reg Ene'!E267+'[1]Reg Ene'!E359+'[1]Reg Ene'!E362+'[1]Reg Ene'!Q174+'[1]Reg Ene'!Q176+'[1]Reg Ene'!E350/2+'[1]Reg Ene'!P280</f>
        <v>4614389324.8299999</v>
      </c>
      <c r="M34" s="102"/>
      <c r="N34" s="102"/>
      <c r="O34" s="102"/>
      <c r="P34" s="102">
        <f>+'[1]Reg Feb'!O37</f>
        <v>277100</v>
      </c>
      <c r="Q34" s="102"/>
      <c r="R34" s="102"/>
      <c r="S34" s="102"/>
      <c r="T34" s="102">
        <f>+'[1]arl marz'!D28*61%+'[1]arl marz'!D31+'[1]arl marz'!D44+'[1]arl marz'!D46</f>
        <v>367262</v>
      </c>
      <c r="U34" s="102"/>
      <c r="V34" s="102"/>
      <c r="W34" s="102">
        <f t="shared" si="2"/>
        <v>4615033686.8299999</v>
      </c>
      <c r="X34" s="104">
        <f>+L34</f>
        <v>4614389324.8299999</v>
      </c>
      <c r="Y34" s="104">
        <f>+P34</f>
        <v>277100</v>
      </c>
      <c r="Z34" s="105"/>
      <c r="AA34" s="105"/>
      <c r="AB34" s="105"/>
      <c r="AC34" s="93"/>
      <c r="AE34" s="184">
        <f>+K34+O34+S34</f>
        <v>0</v>
      </c>
      <c r="AF34" s="184">
        <f t="shared" si="20"/>
        <v>4615033686.8299999</v>
      </c>
      <c r="AG34" s="184">
        <f t="shared" si="21"/>
        <v>0</v>
      </c>
      <c r="AH34" s="184">
        <f t="shared" si="22"/>
        <v>0</v>
      </c>
    </row>
    <row r="35" spans="1:34" s="92" customFormat="1" ht="25.5" customHeight="1">
      <c r="A35" s="456"/>
      <c r="B35" s="456"/>
      <c r="C35" s="456"/>
      <c r="D35" s="459"/>
      <c r="E35" s="461"/>
      <c r="F35" s="462"/>
      <c r="G35" s="99"/>
      <c r="H35" s="100"/>
      <c r="I35" s="99" t="s">
        <v>760</v>
      </c>
      <c r="J35" s="100"/>
      <c r="K35" s="102"/>
      <c r="L35" s="112">
        <f>+L33-L34</f>
        <v>29999.996917724609</v>
      </c>
      <c r="M35" s="102"/>
      <c r="N35" s="102"/>
      <c r="O35" s="102"/>
      <c r="P35" s="102"/>
      <c r="Q35" s="102"/>
      <c r="R35" s="102"/>
      <c r="S35" s="102"/>
      <c r="T35" s="102"/>
      <c r="U35" s="102"/>
      <c r="V35" s="102"/>
      <c r="W35" s="102">
        <f t="shared" si="2"/>
        <v>29999.996917724609</v>
      </c>
      <c r="X35" s="106"/>
      <c r="Y35" s="106"/>
      <c r="Z35" s="105"/>
      <c r="AA35" s="105"/>
      <c r="AB35" s="105"/>
      <c r="AC35" s="93"/>
    </row>
    <row r="36" spans="1:34" s="92" customFormat="1" ht="92.25" customHeight="1">
      <c r="A36" s="456"/>
      <c r="B36" s="456"/>
      <c r="C36" s="456"/>
      <c r="D36" s="459"/>
      <c r="E36" s="461"/>
      <c r="F36" s="462"/>
      <c r="G36" s="94" t="s">
        <v>769</v>
      </c>
      <c r="H36" s="95">
        <v>1696948044.2525001</v>
      </c>
      <c r="I36" s="94" t="s">
        <v>162</v>
      </c>
      <c r="J36" s="95">
        <v>1696948044.2525001</v>
      </c>
      <c r="K36" s="96">
        <v>0</v>
      </c>
      <c r="L36" s="96">
        <v>1696948044.2525001</v>
      </c>
      <c r="M36" s="96">
        <v>0</v>
      </c>
      <c r="N36" s="96">
        <v>0</v>
      </c>
      <c r="O36" s="96">
        <v>0</v>
      </c>
      <c r="P36" s="96">
        <f>+L36-L37-P37</f>
        <v>152848636.34249997</v>
      </c>
      <c r="Q36" s="96">
        <v>0</v>
      </c>
      <c r="R36" s="96">
        <v>0</v>
      </c>
      <c r="S36" s="96">
        <v>0</v>
      </c>
      <c r="T36" s="96">
        <f>+P36-T37</f>
        <v>152673936.34249997</v>
      </c>
      <c r="U36" s="96">
        <v>0</v>
      </c>
      <c r="V36" s="96">
        <v>0</v>
      </c>
      <c r="W36" s="107">
        <f t="shared" si="2"/>
        <v>2002470616.9375</v>
      </c>
      <c r="X36" s="90"/>
      <c r="Y36" s="90"/>
      <c r="Z36" s="98">
        <f t="shared" si="6"/>
        <v>0</v>
      </c>
      <c r="AA36" s="98">
        <f t="shared" si="6"/>
        <v>152673936.34249997</v>
      </c>
      <c r="AB36" s="98">
        <f t="shared" si="6"/>
        <v>0</v>
      </c>
      <c r="AC36" s="98">
        <f t="shared" si="6"/>
        <v>0</v>
      </c>
    </row>
    <row r="37" spans="1:34" s="92" customFormat="1" ht="24" customHeight="1">
      <c r="A37" s="456"/>
      <c r="B37" s="456"/>
      <c r="C37" s="456"/>
      <c r="D37" s="459"/>
      <c r="E37" s="461"/>
      <c r="F37" s="462"/>
      <c r="G37" s="99"/>
      <c r="H37" s="100"/>
      <c r="I37" s="99" t="s">
        <v>758</v>
      </c>
      <c r="J37" s="100"/>
      <c r="K37" s="102"/>
      <c r="L37" s="102">
        <f>+'[1]Cdps Ene'!D151+'[1]Cdps Ene'!D153+'[1]Cdps Ene'!D162+'[1]Cdps Ene'!D166+'[1]Cdps Ene'!D287+'[1]Cdps Ene'!D290+'[1]Cdps Ene'!Q204+'[1]Cdps Ene'!D266/2</f>
        <v>1543842407.9100001</v>
      </c>
      <c r="M37" s="102"/>
      <c r="N37" s="102"/>
      <c r="O37" s="102"/>
      <c r="P37" s="102">
        <f>+'[1]Cdps Feb'!O18</f>
        <v>257000</v>
      </c>
      <c r="Q37" s="102"/>
      <c r="R37" s="102"/>
      <c r="S37" s="102"/>
      <c r="T37" s="102">
        <f>+'[1]arl marz'!D19+'[1]arl marz'!D20</f>
        <v>174700</v>
      </c>
      <c r="U37" s="102"/>
      <c r="V37" s="102"/>
      <c r="W37" s="102">
        <f t="shared" si="2"/>
        <v>1544274107.9100001</v>
      </c>
      <c r="X37" s="104">
        <f>+L37</f>
        <v>1543842407.9100001</v>
      </c>
      <c r="Y37" s="104">
        <f>+P37</f>
        <v>257000</v>
      </c>
      <c r="Z37" s="105"/>
      <c r="AA37" s="105"/>
      <c r="AB37" s="105"/>
      <c r="AC37" s="93"/>
      <c r="AE37" s="183">
        <f>+K37+O37+S37</f>
        <v>0</v>
      </c>
      <c r="AF37" s="183">
        <f t="shared" ref="AF37:AF38" si="23">+L37+P37+T37</f>
        <v>1544274107.9100001</v>
      </c>
      <c r="AG37" s="183">
        <f t="shared" ref="AG37:AG38" si="24">+M37+Q37+U37</f>
        <v>0</v>
      </c>
      <c r="AH37" s="183">
        <f t="shared" ref="AH37:AH38" si="25">+N37+R37+V37</f>
        <v>0</v>
      </c>
    </row>
    <row r="38" spans="1:34" s="92" customFormat="1" ht="22.5" customHeight="1">
      <c r="A38" s="456"/>
      <c r="B38" s="456"/>
      <c r="C38" s="456"/>
      <c r="D38" s="459"/>
      <c r="E38" s="461"/>
      <c r="F38" s="462"/>
      <c r="G38" s="99"/>
      <c r="H38" s="100"/>
      <c r="I38" s="99" t="s">
        <v>759</v>
      </c>
      <c r="J38" s="100"/>
      <c r="K38" s="102"/>
      <c r="L38" s="102">
        <f>+'[1]Reg Ene'!E341/2+'[1]Reg Ene'!E190+'[1]Reg Ene'!E192+'[1]Reg Ene'!E204+'[1]Reg Ene'!E210+'[1]Reg Ene'!E365+'[1]Reg Ene'!E369+'[1]Reg Ene'!P281</f>
        <v>1543842407.9100001</v>
      </c>
      <c r="M38" s="102"/>
      <c r="N38" s="102"/>
      <c r="O38" s="102"/>
      <c r="P38" s="102">
        <f>+'[1]Reg Feb'!O33</f>
        <v>257000</v>
      </c>
      <c r="Q38" s="102"/>
      <c r="R38" s="102"/>
      <c r="S38" s="102"/>
      <c r="T38" s="102">
        <f>+'[1]arl marz'!D19+'[1]arl marz'!D20</f>
        <v>174700</v>
      </c>
      <c r="U38" s="102"/>
      <c r="V38" s="102"/>
      <c r="W38" s="102">
        <f t="shared" si="2"/>
        <v>1544274107.9100001</v>
      </c>
      <c r="X38" s="104">
        <f>+L38</f>
        <v>1543842407.9100001</v>
      </c>
      <c r="Y38" s="104">
        <f>+P38</f>
        <v>257000</v>
      </c>
      <c r="Z38" s="105"/>
      <c r="AA38" s="105"/>
      <c r="AB38" s="105"/>
      <c r="AC38" s="93"/>
      <c r="AE38" s="184">
        <f>+K38+O38+S38</f>
        <v>0</v>
      </c>
      <c r="AF38" s="184">
        <f t="shared" si="23"/>
        <v>1544274107.9100001</v>
      </c>
      <c r="AG38" s="184">
        <f t="shared" si="24"/>
        <v>0</v>
      </c>
      <c r="AH38" s="184">
        <f t="shared" si="25"/>
        <v>0</v>
      </c>
    </row>
    <row r="39" spans="1:34" s="92" customFormat="1" ht="21.75" customHeight="1">
      <c r="A39" s="456"/>
      <c r="B39" s="456"/>
      <c r="C39" s="456"/>
      <c r="D39" s="459"/>
      <c r="E39" s="461"/>
      <c r="F39" s="462"/>
      <c r="G39" s="99"/>
      <c r="H39" s="100"/>
      <c r="I39" s="99" t="s">
        <v>760</v>
      </c>
      <c r="J39" s="100"/>
      <c r="K39" s="102"/>
      <c r="L39" s="102"/>
      <c r="M39" s="102"/>
      <c r="N39" s="102"/>
      <c r="O39" s="102"/>
      <c r="P39" s="102"/>
      <c r="Q39" s="102"/>
      <c r="R39" s="102"/>
      <c r="S39" s="102"/>
      <c r="T39" s="102"/>
      <c r="U39" s="102"/>
      <c r="V39" s="102"/>
      <c r="W39" s="102">
        <f t="shared" si="2"/>
        <v>0</v>
      </c>
      <c r="X39" s="106"/>
      <c r="Y39" s="106"/>
      <c r="Z39" s="105"/>
      <c r="AA39" s="105"/>
      <c r="AB39" s="105"/>
      <c r="AC39" s="93"/>
    </row>
    <row r="40" spans="1:34" s="92" customFormat="1" ht="84" customHeight="1">
      <c r="A40" s="457"/>
      <c r="B40" s="457"/>
      <c r="C40" s="457"/>
      <c r="D40" s="460"/>
      <c r="E40" s="461"/>
      <c r="F40" s="462"/>
      <c r="G40" s="94" t="s">
        <v>770</v>
      </c>
      <c r="H40" s="95">
        <v>300000000</v>
      </c>
      <c r="I40" s="94" t="s">
        <v>771</v>
      </c>
      <c r="J40" s="95">
        <v>300000000</v>
      </c>
      <c r="K40" s="96">
        <v>0</v>
      </c>
      <c r="L40" s="96">
        <v>300000000</v>
      </c>
      <c r="M40" s="96">
        <v>0</v>
      </c>
      <c r="N40" s="96">
        <v>0</v>
      </c>
      <c r="O40" s="96">
        <v>0</v>
      </c>
      <c r="P40" s="96">
        <v>300000000</v>
      </c>
      <c r="Q40" s="96">
        <v>0</v>
      </c>
      <c r="R40" s="96">
        <v>0</v>
      </c>
      <c r="S40" s="96">
        <v>0</v>
      </c>
      <c r="T40" s="96">
        <v>300000000</v>
      </c>
      <c r="U40" s="96">
        <v>0</v>
      </c>
      <c r="V40" s="96">
        <v>0</v>
      </c>
      <c r="W40" s="107">
        <f t="shared" si="2"/>
        <v>900000000</v>
      </c>
      <c r="X40" s="90"/>
      <c r="Y40" s="90"/>
      <c r="Z40" s="98">
        <f t="shared" si="6"/>
        <v>0</v>
      </c>
      <c r="AA40" s="98">
        <f t="shared" si="6"/>
        <v>300000000</v>
      </c>
      <c r="AB40" s="98">
        <f t="shared" si="6"/>
        <v>0</v>
      </c>
      <c r="AC40" s="98">
        <f t="shared" si="6"/>
        <v>0</v>
      </c>
    </row>
    <row r="41" spans="1:34" s="83" customFormat="1" ht="20.25" customHeight="1">
      <c r="A41" s="432"/>
      <c r="B41" s="433"/>
      <c r="C41" s="433"/>
      <c r="D41" s="434"/>
      <c r="E41" s="441" t="s">
        <v>737</v>
      </c>
      <c r="F41" s="442"/>
      <c r="G41" s="442"/>
      <c r="H41" s="442"/>
      <c r="I41" s="442"/>
      <c r="J41" s="442"/>
      <c r="K41" s="442"/>
      <c r="L41" s="442"/>
      <c r="M41" s="442"/>
      <c r="N41" s="443"/>
      <c r="W41" s="102"/>
      <c r="X41" s="90"/>
      <c r="Y41" s="90"/>
      <c r="Z41" s="105"/>
      <c r="AA41" s="105"/>
      <c r="AB41" s="105"/>
    </row>
    <row r="42" spans="1:34" s="83" customFormat="1" ht="20.25" customHeight="1">
      <c r="A42" s="435"/>
      <c r="B42" s="436"/>
      <c r="C42" s="436"/>
      <c r="D42" s="437"/>
      <c r="E42" s="444"/>
      <c r="F42" s="445"/>
      <c r="G42" s="445"/>
      <c r="H42" s="445"/>
      <c r="I42" s="445"/>
      <c r="J42" s="445"/>
      <c r="K42" s="445"/>
      <c r="L42" s="445"/>
      <c r="M42" s="445"/>
      <c r="N42" s="446"/>
      <c r="W42" s="102"/>
      <c r="X42" s="90"/>
      <c r="Y42" s="90"/>
      <c r="Z42" s="105"/>
      <c r="AA42" s="105"/>
      <c r="AB42" s="105"/>
    </row>
    <row r="43" spans="1:34" s="83" customFormat="1" ht="20.25" customHeight="1">
      <c r="A43" s="435"/>
      <c r="B43" s="436"/>
      <c r="C43" s="436"/>
      <c r="D43" s="437"/>
      <c r="E43" s="444"/>
      <c r="F43" s="445"/>
      <c r="G43" s="445"/>
      <c r="H43" s="445"/>
      <c r="I43" s="445"/>
      <c r="J43" s="445"/>
      <c r="K43" s="445"/>
      <c r="L43" s="445"/>
      <c r="M43" s="445"/>
      <c r="N43" s="446"/>
      <c r="W43" s="102"/>
      <c r="X43" s="90"/>
      <c r="Y43" s="90"/>
      <c r="Z43" s="105"/>
      <c r="AA43" s="105"/>
      <c r="AB43" s="105"/>
    </row>
    <row r="44" spans="1:34" s="83" customFormat="1" ht="20.25" customHeight="1">
      <c r="A44" s="438"/>
      <c r="B44" s="439"/>
      <c r="C44" s="439"/>
      <c r="D44" s="440"/>
      <c r="E44" s="447"/>
      <c r="F44" s="448"/>
      <c r="G44" s="448"/>
      <c r="H44" s="448"/>
      <c r="I44" s="448"/>
      <c r="J44" s="448"/>
      <c r="K44" s="448"/>
      <c r="L44" s="448"/>
      <c r="M44" s="448"/>
      <c r="N44" s="449"/>
      <c r="W44" s="102"/>
      <c r="X44" s="90"/>
      <c r="Y44" s="90"/>
      <c r="Z44" s="105"/>
      <c r="AA44" s="105"/>
      <c r="AB44" s="105"/>
    </row>
    <row r="45" spans="1:34" ht="5.15" customHeight="1">
      <c r="A45" s="450"/>
      <c r="B45" s="450"/>
      <c r="C45" s="450"/>
      <c r="D45" s="450"/>
      <c r="E45" s="450"/>
      <c r="F45" s="450"/>
      <c r="G45" s="450"/>
      <c r="H45" s="450"/>
      <c r="I45" s="450"/>
      <c r="J45" s="450"/>
      <c r="K45" s="450"/>
      <c r="L45" s="450"/>
      <c r="M45" s="450"/>
      <c r="N45" s="450"/>
      <c r="W45" s="102">
        <f t="shared" si="2"/>
        <v>0</v>
      </c>
      <c r="X45" s="90"/>
      <c r="Y45" s="90"/>
      <c r="Z45" s="105"/>
      <c r="AA45" s="105"/>
      <c r="AB45" s="105"/>
    </row>
    <row r="46" spans="1:34" s="92" customFormat="1" ht="36" customHeight="1">
      <c r="A46" s="463" t="s">
        <v>742</v>
      </c>
      <c r="B46" s="467" t="s">
        <v>743</v>
      </c>
      <c r="C46" s="467" t="s">
        <v>744</v>
      </c>
      <c r="D46" s="468" t="s">
        <v>745</v>
      </c>
      <c r="E46" s="463" t="s">
        <v>746</v>
      </c>
      <c r="F46" s="464" t="s">
        <v>747</v>
      </c>
      <c r="G46" s="463" t="s">
        <v>748</v>
      </c>
      <c r="H46" s="464" t="s">
        <v>749</v>
      </c>
      <c r="I46" s="465" t="s">
        <v>750</v>
      </c>
      <c r="J46" s="466" t="s">
        <v>751</v>
      </c>
      <c r="K46" s="454" t="s">
        <v>752</v>
      </c>
      <c r="L46" s="454"/>
      <c r="M46" s="454"/>
      <c r="N46" s="454"/>
      <c r="O46" s="454" t="s">
        <v>752</v>
      </c>
      <c r="P46" s="454"/>
      <c r="Q46" s="454"/>
      <c r="R46" s="454"/>
      <c r="S46" s="454" t="s">
        <v>752</v>
      </c>
      <c r="T46" s="454"/>
      <c r="U46" s="454"/>
      <c r="V46" s="454"/>
      <c r="W46" s="102">
        <f t="shared" si="2"/>
        <v>0</v>
      </c>
      <c r="X46" s="90"/>
      <c r="Y46" s="90"/>
      <c r="Z46" s="105"/>
      <c r="AA46" s="105"/>
      <c r="AB46" s="105"/>
      <c r="AC46" s="93"/>
    </row>
    <row r="47" spans="1:34" s="92" customFormat="1" ht="45.75" customHeight="1">
      <c r="A47" s="463"/>
      <c r="B47" s="467"/>
      <c r="C47" s="467"/>
      <c r="D47" s="468"/>
      <c r="E47" s="463"/>
      <c r="F47" s="464"/>
      <c r="G47" s="463"/>
      <c r="H47" s="464"/>
      <c r="I47" s="465"/>
      <c r="J47" s="466"/>
      <c r="K47" s="91" t="s">
        <v>753</v>
      </c>
      <c r="L47" s="91" t="s">
        <v>754</v>
      </c>
      <c r="M47" s="91" t="s">
        <v>755</v>
      </c>
      <c r="N47" s="91" t="s">
        <v>756</v>
      </c>
      <c r="O47" s="91" t="s">
        <v>753</v>
      </c>
      <c r="P47" s="91" t="s">
        <v>754</v>
      </c>
      <c r="Q47" s="91" t="s">
        <v>755</v>
      </c>
      <c r="R47" s="91" t="s">
        <v>756</v>
      </c>
      <c r="S47" s="91" t="s">
        <v>753</v>
      </c>
      <c r="T47" s="91" t="s">
        <v>754</v>
      </c>
      <c r="U47" s="91" t="s">
        <v>755</v>
      </c>
      <c r="V47" s="91" t="s">
        <v>756</v>
      </c>
      <c r="W47" s="102">
        <f t="shared" si="2"/>
        <v>0</v>
      </c>
      <c r="X47" s="90"/>
      <c r="Y47" s="90"/>
      <c r="Z47" s="105"/>
      <c r="AA47" s="105"/>
      <c r="AB47" s="105"/>
      <c r="AC47" s="93"/>
    </row>
    <row r="48" spans="1:34" s="92" customFormat="1" ht="111" customHeight="1">
      <c r="A48" s="455" t="s">
        <v>29</v>
      </c>
      <c r="B48" s="455" t="s">
        <v>30</v>
      </c>
      <c r="C48" s="455" t="s">
        <v>33</v>
      </c>
      <c r="D48" s="458">
        <v>27401175377.306824</v>
      </c>
      <c r="E48" s="461" t="s">
        <v>772</v>
      </c>
      <c r="F48" s="462">
        <v>4983800983.5</v>
      </c>
      <c r="G48" s="461" t="s">
        <v>773</v>
      </c>
      <c r="H48" s="469">
        <v>1733000000</v>
      </c>
      <c r="I48" s="94" t="s">
        <v>166</v>
      </c>
      <c r="J48" s="95">
        <v>683000000</v>
      </c>
      <c r="K48" s="96">
        <v>683000000</v>
      </c>
      <c r="L48" s="96">
        <v>0</v>
      </c>
      <c r="M48" s="96">
        <v>0</v>
      </c>
      <c r="N48" s="96">
        <v>0</v>
      </c>
      <c r="O48" s="96">
        <f>+K48-K50-O50</f>
        <v>36696334.5</v>
      </c>
      <c r="P48" s="96">
        <v>0</v>
      </c>
      <c r="Q48" s="96">
        <v>0</v>
      </c>
      <c r="R48" s="96">
        <v>0</v>
      </c>
      <c r="S48" s="96">
        <f>+O48-S50</f>
        <v>15415030.5</v>
      </c>
      <c r="T48" s="96">
        <v>0</v>
      </c>
      <c r="U48" s="96">
        <v>0</v>
      </c>
      <c r="V48" s="96">
        <v>0</v>
      </c>
      <c r="W48" s="107"/>
      <c r="X48" s="90"/>
      <c r="Y48" s="90"/>
      <c r="Z48" s="98">
        <f t="shared" si="6"/>
        <v>15415030.5</v>
      </c>
      <c r="AA48" s="98">
        <f t="shared" si="6"/>
        <v>0</v>
      </c>
      <c r="AB48" s="98">
        <f t="shared" si="6"/>
        <v>0</v>
      </c>
      <c r="AC48" s="98">
        <f t="shared" si="6"/>
        <v>0</v>
      </c>
    </row>
    <row r="49" spans="1:34" s="92" customFormat="1" ht="111" hidden="1" customHeight="1">
      <c r="A49" s="456"/>
      <c r="B49" s="456"/>
      <c r="C49" s="456"/>
      <c r="D49" s="459"/>
      <c r="E49" s="461"/>
      <c r="F49" s="462"/>
      <c r="G49" s="461"/>
      <c r="H49" s="469"/>
      <c r="I49" s="94" t="s">
        <v>168</v>
      </c>
      <c r="J49" s="95">
        <v>0</v>
      </c>
      <c r="K49" s="96">
        <v>0</v>
      </c>
      <c r="L49" s="96">
        <v>0</v>
      </c>
      <c r="M49" s="96">
        <v>0</v>
      </c>
      <c r="N49" s="96">
        <v>0</v>
      </c>
      <c r="O49" s="96">
        <v>0</v>
      </c>
      <c r="P49" s="96">
        <v>0</v>
      </c>
      <c r="Q49" s="96">
        <v>0</v>
      </c>
      <c r="R49" s="96">
        <v>0</v>
      </c>
      <c r="S49" s="96">
        <v>0</v>
      </c>
      <c r="T49" s="96">
        <v>0</v>
      </c>
      <c r="U49" s="96">
        <v>0</v>
      </c>
      <c r="V49" s="96">
        <v>0</v>
      </c>
      <c r="W49" s="102">
        <f t="shared" si="2"/>
        <v>0</v>
      </c>
      <c r="X49" s="90"/>
      <c r="Y49" s="90"/>
      <c r="Z49" s="105">
        <f t="shared" si="6"/>
        <v>0</v>
      </c>
      <c r="AA49" s="105">
        <f>+T49</f>
        <v>0</v>
      </c>
      <c r="AB49" s="105">
        <f>+V49</f>
        <v>0</v>
      </c>
      <c r="AC49" s="93"/>
    </row>
    <row r="50" spans="1:34" s="92" customFormat="1" ht="21.75" customHeight="1">
      <c r="A50" s="456"/>
      <c r="B50" s="456"/>
      <c r="C50" s="456"/>
      <c r="D50" s="459"/>
      <c r="E50" s="461"/>
      <c r="F50" s="462"/>
      <c r="G50" s="461"/>
      <c r="H50" s="469"/>
      <c r="I50" s="99"/>
      <c r="J50" s="100" t="s">
        <v>758</v>
      </c>
      <c r="K50" s="102">
        <f>+'[1]Cdps Ene'!Q13+'[1]Cdps Ene'!Q55+'[1]Cdps Ene'!D92+'[1]Cdps Ene'!Q76</f>
        <v>646303665.5</v>
      </c>
      <c r="L50" s="102"/>
      <c r="M50" s="102"/>
      <c r="N50" s="102"/>
      <c r="O50" s="102"/>
      <c r="P50" s="102"/>
      <c r="Q50" s="102"/>
      <c r="R50" s="102"/>
      <c r="S50" s="102">
        <f>+'[1]arl marz'!D2*30%+'[1]arl marz'!D3*48%++'[1]Cdps Marzo'!N413</f>
        <v>21281304</v>
      </c>
      <c r="T50" s="102"/>
      <c r="U50" s="102"/>
      <c r="V50" s="102"/>
      <c r="W50" s="102">
        <f t="shared" si="2"/>
        <v>667584969.5</v>
      </c>
      <c r="X50" s="104">
        <f>+K50</f>
        <v>646303665.5</v>
      </c>
      <c r="Y50" s="104">
        <f>+O50</f>
        <v>0</v>
      </c>
      <c r="Z50" s="105"/>
      <c r="AA50" s="105"/>
      <c r="AB50" s="105"/>
      <c r="AC50" s="93"/>
      <c r="AE50" s="183">
        <f>+K50+O50+S50</f>
        <v>667584969.5</v>
      </c>
      <c r="AF50" s="183">
        <f t="shared" ref="AF50:AF51" si="26">+L50+P50+T50</f>
        <v>0</v>
      </c>
      <c r="AG50" s="183">
        <f t="shared" ref="AG50:AG51" si="27">+M50+Q50+U50</f>
        <v>0</v>
      </c>
      <c r="AH50" s="183">
        <f t="shared" ref="AH50:AH51" si="28">+N50+R50+V50</f>
        <v>0</v>
      </c>
    </row>
    <row r="51" spans="1:34" s="92" customFormat="1" ht="18.75" customHeight="1">
      <c r="A51" s="456"/>
      <c r="B51" s="456"/>
      <c r="C51" s="456"/>
      <c r="D51" s="459"/>
      <c r="E51" s="461"/>
      <c r="F51" s="462"/>
      <c r="G51" s="461"/>
      <c r="H51" s="469"/>
      <c r="I51" s="99"/>
      <c r="J51" s="100" t="s">
        <v>759</v>
      </c>
      <c r="K51" s="102">
        <f>+'[1]Reg Ene'!Q9+'[1]Reg Ene'!T57+'[1]Reg Ene'!Q95+'[1]Reg Ene'!E118</f>
        <v>646950060.67616212</v>
      </c>
      <c r="L51" s="102"/>
      <c r="M51" s="102"/>
      <c r="N51" s="102"/>
      <c r="O51" s="102"/>
      <c r="P51" s="102"/>
      <c r="Q51" s="102"/>
      <c r="R51" s="102"/>
      <c r="S51" s="102">
        <f>+'[1]arl marz'!D2*30%+'[1]arl marz'!D3*48%+'[1]Rgs marzo'!L761</f>
        <v>21281304</v>
      </c>
      <c r="T51" s="102"/>
      <c r="U51" s="102"/>
      <c r="V51" s="102"/>
      <c r="W51" s="102">
        <f t="shared" si="2"/>
        <v>668231364.67616212</v>
      </c>
      <c r="X51" s="104">
        <f>+K51</f>
        <v>646950060.67616212</v>
      </c>
      <c r="Y51" s="104">
        <f>+O51</f>
        <v>0</v>
      </c>
      <c r="Z51" s="105"/>
      <c r="AA51" s="105"/>
      <c r="AB51" s="105"/>
      <c r="AC51" s="93"/>
      <c r="AE51" s="184">
        <f>+K51+O51+S51</f>
        <v>668231364.67616212</v>
      </c>
      <c r="AF51" s="184">
        <f t="shared" si="26"/>
        <v>0</v>
      </c>
      <c r="AG51" s="184">
        <f t="shared" si="27"/>
        <v>0</v>
      </c>
      <c r="AH51" s="184">
        <f t="shared" si="28"/>
        <v>0</v>
      </c>
    </row>
    <row r="52" spans="1:34" s="92" customFormat="1" ht="21.75" customHeight="1">
      <c r="A52" s="456"/>
      <c r="B52" s="456"/>
      <c r="C52" s="456"/>
      <c r="D52" s="459"/>
      <c r="E52" s="461"/>
      <c r="F52" s="462"/>
      <c r="G52" s="461"/>
      <c r="H52" s="469"/>
      <c r="I52" s="99"/>
      <c r="J52" s="100" t="s">
        <v>760</v>
      </c>
      <c r="K52" s="102"/>
      <c r="L52" s="102"/>
      <c r="M52" s="102"/>
      <c r="N52" s="102"/>
      <c r="O52" s="102"/>
      <c r="P52" s="102"/>
      <c r="Q52" s="102"/>
      <c r="R52" s="102"/>
      <c r="S52" s="102"/>
      <c r="T52" s="102"/>
      <c r="U52" s="102"/>
      <c r="V52" s="102"/>
      <c r="W52" s="102">
        <f t="shared" si="2"/>
        <v>0</v>
      </c>
      <c r="X52" s="106"/>
      <c r="Y52" s="106"/>
      <c r="Z52" s="105"/>
      <c r="AA52" s="105"/>
      <c r="AB52" s="105"/>
      <c r="AC52" s="93"/>
    </row>
    <row r="53" spans="1:34" s="92" customFormat="1" ht="111" customHeight="1">
      <c r="A53" s="456"/>
      <c r="B53" s="456"/>
      <c r="C53" s="456"/>
      <c r="D53" s="459"/>
      <c r="E53" s="461"/>
      <c r="F53" s="462"/>
      <c r="G53" s="461"/>
      <c r="H53" s="469"/>
      <c r="I53" s="94" t="s">
        <v>170</v>
      </c>
      <c r="J53" s="95">
        <v>1050000000</v>
      </c>
      <c r="K53" s="96">
        <v>1050000000</v>
      </c>
      <c r="L53" s="96">
        <v>0</v>
      </c>
      <c r="M53" s="96">
        <v>0</v>
      </c>
      <c r="N53" s="96">
        <v>0</v>
      </c>
      <c r="O53" s="96">
        <f>+K53-K54</f>
        <v>196217069.5</v>
      </c>
      <c r="P53" s="96">
        <v>0</v>
      </c>
      <c r="Q53" s="96">
        <v>0</v>
      </c>
      <c r="R53" s="96">
        <v>0</v>
      </c>
      <c r="S53" s="96">
        <f>+O53-S54</f>
        <v>146802438.5</v>
      </c>
      <c r="T53" s="96">
        <v>0</v>
      </c>
      <c r="U53" s="96">
        <v>0</v>
      </c>
      <c r="V53" s="96">
        <v>0</v>
      </c>
      <c r="W53" s="107"/>
      <c r="X53" s="90"/>
      <c r="Y53" s="90"/>
      <c r="Z53" s="98">
        <f t="shared" si="6"/>
        <v>146802438.5</v>
      </c>
      <c r="AA53" s="98">
        <f t="shared" si="6"/>
        <v>0</v>
      </c>
      <c r="AB53" s="98">
        <f t="shared" si="6"/>
        <v>0</v>
      </c>
      <c r="AC53" s="98">
        <f t="shared" si="6"/>
        <v>0</v>
      </c>
    </row>
    <row r="54" spans="1:34" s="92" customFormat="1" ht="18" customHeight="1">
      <c r="A54" s="456"/>
      <c r="B54" s="456"/>
      <c r="C54" s="456"/>
      <c r="D54" s="459"/>
      <c r="E54" s="461"/>
      <c r="F54" s="462"/>
      <c r="G54" s="99"/>
      <c r="H54" s="100"/>
      <c r="I54" s="99"/>
      <c r="J54" s="100" t="s">
        <v>758</v>
      </c>
      <c r="K54" s="102">
        <f>+'[1]Cdps Ene'!Q25+'[1]Cdps Ene'!D90+'[1]Cdps Ene'!Q12</f>
        <v>853782930.5</v>
      </c>
      <c r="L54" s="102"/>
      <c r="M54" s="102"/>
      <c r="N54" s="102"/>
      <c r="O54" s="102"/>
      <c r="P54" s="102"/>
      <c r="Q54" s="102"/>
      <c r="R54" s="102"/>
      <c r="S54" s="102">
        <f>+'[1]Cdps Marzo'!N412</f>
        <v>49414631</v>
      </c>
      <c r="T54" s="102"/>
      <c r="U54" s="102"/>
      <c r="V54" s="102"/>
      <c r="W54" s="102">
        <f t="shared" si="2"/>
        <v>903197561.5</v>
      </c>
      <c r="X54" s="104">
        <f>+K54</f>
        <v>853782930.5</v>
      </c>
      <c r="Y54" s="104">
        <f>+O54</f>
        <v>0</v>
      </c>
      <c r="Z54" s="105"/>
      <c r="AA54" s="105"/>
      <c r="AB54" s="105"/>
      <c r="AC54" s="93"/>
      <c r="AE54" s="183">
        <f>+K54+O54+S54</f>
        <v>903197561.5</v>
      </c>
      <c r="AF54" s="183">
        <f t="shared" ref="AF54:AF55" si="29">+L54+P54+T54</f>
        <v>0</v>
      </c>
      <c r="AG54" s="183">
        <f t="shared" ref="AG54:AG55" si="30">+M54+Q54+U54</f>
        <v>0</v>
      </c>
      <c r="AH54" s="183">
        <f t="shared" ref="AH54:AH55" si="31">+N54+R54+V54</f>
        <v>0</v>
      </c>
    </row>
    <row r="55" spans="1:34" s="92" customFormat="1" ht="15.75" customHeight="1">
      <c r="A55" s="456"/>
      <c r="B55" s="456"/>
      <c r="C55" s="456"/>
      <c r="D55" s="459"/>
      <c r="E55" s="461"/>
      <c r="F55" s="462"/>
      <c r="G55" s="99"/>
      <c r="H55" s="100"/>
      <c r="I55" s="99"/>
      <c r="J55" s="100" t="s">
        <v>759</v>
      </c>
      <c r="K55" s="102">
        <f>+'[1]Reg Ene'!Q10+'[1]Reg Ene'!Q21+'[1]Reg Ene'!E115</f>
        <v>853782930.5</v>
      </c>
      <c r="L55" s="102"/>
      <c r="M55" s="102"/>
      <c r="N55" s="102"/>
      <c r="O55" s="102"/>
      <c r="P55" s="102"/>
      <c r="Q55" s="102"/>
      <c r="R55" s="102"/>
      <c r="S55" s="102">
        <f>+'[1]Rgs marzo'!L760</f>
        <v>49414631</v>
      </c>
      <c r="T55" s="102"/>
      <c r="U55" s="102"/>
      <c r="V55" s="102"/>
      <c r="W55" s="102">
        <f t="shared" si="2"/>
        <v>903197561.5</v>
      </c>
      <c r="X55" s="104">
        <f>+K55</f>
        <v>853782930.5</v>
      </c>
      <c r="Y55" s="104">
        <f>+O55</f>
        <v>0</v>
      </c>
      <c r="Z55" s="105"/>
      <c r="AA55" s="105"/>
      <c r="AB55" s="105"/>
      <c r="AC55" s="93"/>
      <c r="AE55" s="184">
        <f>+K55+O55+S55</f>
        <v>903197561.5</v>
      </c>
      <c r="AF55" s="184">
        <f t="shared" si="29"/>
        <v>0</v>
      </c>
      <c r="AG55" s="184">
        <f t="shared" si="30"/>
        <v>0</v>
      </c>
      <c r="AH55" s="184">
        <f t="shared" si="31"/>
        <v>0</v>
      </c>
    </row>
    <row r="56" spans="1:34" s="92" customFormat="1" ht="16.5" customHeight="1">
      <c r="A56" s="456"/>
      <c r="B56" s="456"/>
      <c r="C56" s="456"/>
      <c r="D56" s="459"/>
      <c r="E56" s="461"/>
      <c r="F56" s="462"/>
      <c r="G56" s="99"/>
      <c r="H56" s="100"/>
      <c r="I56" s="99"/>
      <c r="J56" s="100" t="s">
        <v>760</v>
      </c>
      <c r="K56" s="102"/>
      <c r="L56" s="102"/>
      <c r="M56" s="102"/>
      <c r="N56" s="102"/>
      <c r="O56" s="102"/>
      <c r="P56" s="102"/>
      <c r="Q56" s="102"/>
      <c r="R56" s="102"/>
      <c r="S56" s="102">
        <f>+'[1]Oblig a Marzo'!G60</f>
        <v>299350349</v>
      </c>
      <c r="T56" s="102"/>
      <c r="U56" s="102"/>
      <c r="V56" s="102"/>
      <c r="W56" s="102">
        <f t="shared" si="2"/>
        <v>299350349</v>
      </c>
      <c r="X56" s="106"/>
      <c r="Y56" s="106"/>
      <c r="Z56" s="105"/>
      <c r="AA56" s="105"/>
      <c r="AB56" s="105"/>
      <c r="AC56" s="93"/>
    </row>
    <row r="57" spans="1:34" s="92" customFormat="1" ht="111" customHeight="1">
      <c r="A57" s="456"/>
      <c r="B57" s="456"/>
      <c r="C57" s="456"/>
      <c r="D57" s="459"/>
      <c r="E57" s="461"/>
      <c r="F57" s="462"/>
      <c r="G57" s="94" t="s">
        <v>76</v>
      </c>
      <c r="H57" s="95">
        <v>1220000000</v>
      </c>
      <c r="I57" s="94" t="s">
        <v>172</v>
      </c>
      <c r="J57" s="95">
        <v>1220000000</v>
      </c>
      <c r="K57" s="96">
        <v>1220000000</v>
      </c>
      <c r="L57" s="96">
        <v>0</v>
      </c>
      <c r="M57" s="96">
        <v>0</v>
      </c>
      <c r="N57" s="96">
        <v>0</v>
      </c>
      <c r="O57" s="96">
        <f>+K57-K58-O58</f>
        <v>571822839.57999992</v>
      </c>
      <c r="P57" s="96">
        <v>0</v>
      </c>
      <c r="Q57" s="96">
        <v>0</v>
      </c>
      <c r="R57" s="96">
        <v>0</v>
      </c>
      <c r="S57" s="96">
        <f>+O57-S58</f>
        <v>533642866.57999992</v>
      </c>
      <c r="T57" s="96">
        <v>0</v>
      </c>
      <c r="U57" s="96">
        <v>0</v>
      </c>
      <c r="V57" s="96">
        <v>0</v>
      </c>
      <c r="W57" s="107"/>
      <c r="X57" s="90"/>
      <c r="Y57" s="90"/>
      <c r="Z57" s="98">
        <f t="shared" si="6"/>
        <v>533642866.57999992</v>
      </c>
      <c r="AA57" s="98">
        <f t="shared" si="6"/>
        <v>0</v>
      </c>
      <c r="AB57" s="98">
        <f t="shared" si="6"/>
        <v>0</v>
      </c>
      <c r="AC57" s="98">
        <f t="shared" si="6"/>
        <v>0</v>
      </c>
    </row>
    <row r="58" spans="1:34" s="92" customFormat="1" ht="24" customHeight="1">
      <c r="A58" s="456"/>
      <c r="B58" s="456"/>
      <c r="C58" s="456"/>
      <c r="D58" s="459"/>
      <c r="E58" s="461"/>
      <c r="F58" s="462"/>
      <c r="G58" s="99"/>
      <c r="H58" s="100"/>
      <c r="I58" s="99"/>
      <c r="J58" s="100" t="s">
        <v>758</v>
      </c>
      <c r="K58" s="108">
        <f>+'[1]Cdps Ene'!D29+'[1]Cdps Ene'!D33+'[1]Cdps Ene'!D57+'[1]Cdps Ene'!D66+'[1]Cdps Ene'!D69+'[1]Cdps Ene'!D72+'[1]Cdps Ene'!D85+'[1]Cdps Ene'!D88+'[1]Cdps Ene'!O94+'[1]Cdps Ene'!D99+'[1]Cdps Ene'!D104+'[1]Cdps Ene'!D105+'[1]Cdps Ene'!D108+'[1]Cdps Ene'!D110+'[1]Cdps Ene'!D112+'[1]Cdps Ene'!D117+'[1]Cdps Ene'!D118+'[1]Cdps Ene'!D119+'[1]Cdps Ene'!D121+'[1]Cdps Ene'!Q101+'[1]Cdps Ene'!Q79+'[1]Cdps Ene'!D63+'[1]Cdps Ene'!D64+'[1]Cdps Ene'!D65+'[1]Cdps Ene'!D115</f>
        <v>581901512.94000006</v>
      </c>
      <c r="L58" s="102"/>
      <c r="M58" s="102"/>
      <c r="N58" s="102"/>
      <c r="O58" s="108">
        <f>+'[1]Cdps Feb'!F9+'[1]Cdps Feb'!F11+'[1]Cdps Feb'!F12+'[1]Cdps Feb'!F13+'[1]Cdps Feb'!F15+'[1]Cdps Feb'!F16+'[1]Cdps Feb'!F17+'[1]Cdps Feb'!F18+'[1]Cdps Feb'!F19+'[1]Cdps Feb'!F21+'[1]Cdps Feb'!F22+'[1]Cdps Feb'!F23+'[1]Cdps Feb'!F24+'[1]Cdps Feb'!O13</f>
        <v>66275647.480000004</v>
      </c>
      <c r="P58" s="102"/>
      <c r="Q58" s="102"/>
      <c r="R58" s="102"/>
      <c r="S58" s="108">
        <f>+'[1]Cdps Marzo'!N10+'[1]arl marz'!D4+'[1]Cdps Marzo'!H409+'[1]Cdps Marzo'!H410+'[1]Cdps Marzo'!H411</f>
        <v>38179973</v>
      </c>
      <c r="T58" s="102"/>
      <c r="U58" s="102"/>
      <c r="V58" s="102"/>
      <c r="W58" s="102">
        <f t="shared" si="2"/>
        <v>686357133.42000008</v>
      </c>
      <c r="X58" s="104">
        <f>+K58</f>
        <v>581901512.94000006</v>
      </c>
      <c r="Y58" s="104">
        <f>+O58</f>
        <v>66275647.480000004</v>
      </c>
      <c r="Z58" s="105"/>
      <c r="AA58" s="105"/>
      <c r="AB58" s="105"/>
      <c r="AC58" s="93"/>
      <c r="AE58" s="183">
        <f>+K58+O58+S58</f>
        <v>686357133.42000008</v>
      </c>
      <c r="AF58" s="183">
        <f t="shared" ref="AF58:AF59" si="32">+L58+P58+T58</f>
        <v>0</v>
      </c>
      <c r="AG58" s="183">
        <f t="shared" ref="AG58:AG59" si="33">+M58+Q58+U58</f>
        <v>0</v>
      </c>
      <c r="AH58" s="183">
        <f t="shared" ref="AH58:AH59" si="34">+N58+R58+V58</f>
        <v>0</v>
      </c>
    </row>
    <row r="59" spans="1:34" s="92" customFormat="1" ht="25.5" customHeight="1">
      <c r="A59" s="456"/>
      <c r="B59" s="456"/>
      <c r="C59" s="456"/>
      <c r="D59" s="459"/>
      <c r="E59" s="461"/>
      <c r="F59" s="462"/>
      <c r="G59" s="99"/>
      <c r="H59" s="100"/>
      <c r="I59" s="99"/>
      <c r="J59" s="100" t="s">
        <v>759</v>
      </c>
      <c r="K59" s="102">
        <f>+'[1]Reg Ene'!E26+'[1]Reg Ene'!E32+'[1]Reg Ene'!E60+'[1]Reg Ene'!E71+'[1]Reg Ene'!E72+'[1]Reg Ene'!E73+'[1]Reg Ene'!E74+'[1]Reg Ene'!E75+'[1]Reg Ene'!E76+'[1]Reg Ene'!E77+'[1]Reg Ene'!E78+'[1]Reg Ene'!E79+'[1]Reg Ene'!E80+'[1]Reg Ene'!E81+'[1]Reg Ene'!E82+'[1]Reg Ene'!E83+'[1]Reg Ene'!E87+'[1]Reg Ene'!E91+'[1]Reg Ene'!Q100+'[1]Reg Ene'!E108+'[1]Reg Ene'!E112+'[1]Reg Ene'!Q121+'[1]Reg Ene'!E127+'[1]Reg Ene'!Q130+'[1]Reg Ene'!E134+'[1]Reg Ene'!E136+'[1]Reg Ene'!E140+'[1]Reg Ene'!E143+'[1]Reg Ene'!E146+'[1]Reg Ene'!E150+'[1]Reg Ene'!E153+'[1]Reg Ene'!E154+'[1]Reg Ene'!E155+'[1]Reg Ene'!E69+'[1]Reg Ene'!E70</f>
        <v>579982876.94000006</v>
      </c>
      <c r="L59" s="102"/>
      <c r="M59" s="102"/>
      <c r="N59" s="102"/>
      <c r="O59" s="102">
        <f>+'[1]Reg Feb'!F10+'[1]Reg Feb'!F12+'[1]Reg Feb'!F13+'[1]Reg Feb'!F14+'[1]Reg Feb'!F15+'[1]Reg Feb'!F16+'[1]Reg Feb'!F17+'[1]Reg Feb'!F18+'[1]Reg Feb'!F19+'[1]Reg Feb'!F20+'[1]Reg Feb'!F21+'[1]Reg Feb'!F22+'[1]Reg Feb'!F23+'[1]Reg Feb'!F24+'[1]Reg Feb'!F25+'[1]Reg Feb'!F26+'[1]Reg Feb'!F34+'[1]Reg Feb'!F36+'[1]Reg Feb'!F43+'[1]Reg Feb'!F46+'[1]Reg Feb'!F49+'[1]Reg Feb'!F50+'[1]Reg Feb'!F51+'[1]Reg Feb'!F52+'[1]Reg Feb'!F53+'[1]Reg Feb'!F54+'[1]Reg Feb'!F28+'[1]Reg Feb'!F29+'[1]Reg Feb'!F30+'[1]Reg Feb'!F31+'[1]Reg Feb'!F38+'[1]Reg Feb'!F41+'[1]Reg Feb'!O28+'[1]Reg Feb'!F9+'[1]Reg Feb'!F33</f>
        <v>43436619</v>
      </c>
      <c r="P59" s="102"/>
      <c r="Q59" s="102"/>
      <c r="R59" s="102"/>
      <c r="S59" s="102">
        <f>+'[1]Rgs marzo'!M14+'[1]arl marz'!D4+'[1]Rgs marzo'!E752+'[1]Rgs marzo'!E756+'[1]Rgs marzo'!E758</f>
        <v>62937242.480000004</v>
      </c>
      <c r="T59" s="102"/>
      <c r="U59" s="102"/>
      <c r="V59" s="102"/>
      <c r="W59" s="102">
        <f t="shared" si="2"/>
        <v>686356738.42000008</v>
      </c>
      <c r="X59" s="104">
        <f>+K59</f>
        <v>579982876.94000006</v>
      </c>
      <c r="Y59" s="104">
        <f>+O59</f>
        <v>43436619</v>
      </c>
      <c r="Z59" s="105"/>
      <c r="AA59" s="105"/>
      <c r="AB59" s="105"/>
      <c r="AC59" s="93"/>
      <c r="AE59" s="184">
        <f>+K59+O59+S59</f>
        <v>686356738.42000008</v>
      </c>
      <c r="AF59" s="184">
        <f t="shared" si="32"/>
        <v>0</v>
      </c>
      <c r="AG59" s="184">
        <f t="shared" si="33"/>
        <v>0</v>
      </c>
      <c r="AH59" s="184">
        <f t="shared" si="34"/>
        <v>0</v>
      </c>
    </row>
    <row r="60" spans="1:34" s="92" customFormat="1" ht="21.75" customHeight="1">
      <c r="A60" s="456"/>
      <c r="B60" s="456"/>
      <c r="C60" s="456"/>
      <c r="D60" s="459"/>
      <c r="E60" s="461"/>
      <c r="F60" s="462"/>
      <c r="G60" s="99"/>
      <c r="H60" s="100"/>
      <c r="I60" s="99"/>
      <c r="J60" s="100" t="s">
        <v>760</v>
      </c>
      <c r="K60" s="102"/>
      <c r="L60" s="102"/>
      <c r="M60" s="102"/>
      <c r="N60" s="102"/>
      <c r="O60" s="102"/>
      <c r="P60" s="102"/>
      <c r="Q60" s="102"/>
      <c r="R60" s="102"/>
      <c r="S60" s="102">
        <f>+'[1]Oblig a Marzo'!L20</f>
        <v>91170295.939999998</v>
      </c>
      <c r="T60" s="102"/>
      <c r="U60" s="102"/>
      <c r="V60" s="102"/>
      <c r="W60" s="102">
        <f t="shared" si="2"/>
        <v>91170295.939999998</v>
      </c>
      <c r="X60" s="106"/>
      <c r="Y60" s="106"/>
      <c r="Z60" s="105"/>
      <c r="AA60" s="105"/>
      <c r="AB60" s="105"/>
      <c r="AC60" s="93"/>
    </row>
    <row r="61" spans="1:34" s="92" customFormat="1" ht="111" customHeight="1">
      <c r="A61" s="456"/>
      <c r="B61" s="456"/>
      <c r="C61" s="456"/>
      <c r="D61" s="459"/>
      <c r="E61" s="461"/>
      <c r="F61" s="462"/>
      <c r="G61" s="94" t="s">
        <v>774</v>
      </c>
      <c r="H61" s="95">
        <v>1356300983.5</v>
      </c>
      <c r="I61" s="94" t="s">
        <v>174</v>
      </c>
      <c r="J61" s="95">
        <v>1356300983.5</v>
      </c>
      <c r="K61" s="96">
        <v>0</v>
      </c>
      <c r="L61" s="96">
        <v>1356300983.5</v>
      </c>
      <c r="M61" s="96">
        <v>0</v>
      </c>
      <c r="N61" s="96">
        <v>0</v>
      </c>
      <c r="O61" s="96">
        <v>0</v>
      </c>
      <c r="P61" s="96">
        <f>+L61-L62-P62</f>
        <v>763108801.33999991</v>
      </c>
      <c r="Q61" s="96">
        <v>0</v>
      </c>
      <c r="R61" s="96">
        <v>0</v>
      </c>
      <c r="S61" s="96">
        <v>0</v>
      </c>
      <c r="T61" s="113">
        <f>+P61-T62</f>
        <v>751512942.33999991</v>
      </c>
      <c r="U61" s="96">
        <v>0</v>
      </c>
      <c r="V61" s="96">
        <v>0</v>
      </c>
      <c r="W61" s="107"/>
      <c r="X61" s="90"/>
      <c r="Y61" s="90"/>
      <c r="Z61" s="98">
        <f t="shared" si="6"/>
        <v>0</v>
      </c>
      <c r="AA61" s="98">
        <f t="shared" si="6"/>
        <v>751512942.33999991</v>
      </c>
      <c r="AB61" s="98">
        <f t="shared" si="6"/>
        <v>0</v>
      </c>
      <c r="AC61" s="98">
        <f t="shared" si="6"/>
        <v>0</v>
      </c>
    </row>
    <row r="62" spans="1:34" s="92" customFormat="1" ht="23.25" customHeight="1">
      <c r="A62" s="456"/>
      <c r="B62" s="456"/>
      <c r="C62" s="456"/>
      <c r="D62" s="459"/>
      <c r="E62" s="461"/>
      <c r="F62" s="462"/>
      <c r="G62" s="99"/>
      <c r="H62" s="100"/>
      <c r="I62" s="99"/>
      <c r="J62" s="100" t="s">
        <v>758</v>
      </c>
      <c r="K62" s="102"/>
      <c r="L62" s="102">
        <f>+'[1]Cdps Ene'!D135+'[1]Cdps Ene'!D139+'[1]Cdps Ene'!D172+'[1]Cdps Ene'!D174+'[1]Cdps Ene'!D176+'[1]Cdps Ene'!D178+'[1]Cdps Ene'!D180+'[1]Cdps Ene'!D182+'[1]Cdps Ene'!D184+'[1]Cdps Ene'!D186+'[1]Cdps Ene'!D188+'[1]Cdps Ene'!D190+'[1]Cdps Ene'!D192+'[1]Cdps Ene'!D194+'[1]Cdps Ene'!D196+'[1]Cdps Ene'!D198+'[1]Cdps Ene'!D200+'[1]Cdps Ene'!D202+'[1]Cdps Ene'!D211+'[1]Cdps Ene'!D217+'[1]Cdps Ene'!D221+'[1]Cdps Ene'!D222+'[1]Cdps Ene'!D223+'[1]Cdps Ene'!D226+'[1]Cdps Ene'!D229+'[1]Cdps Ene'!D238+'[1]Cdps Ene'!D241+'[1]Cdps Ene'!D251+'[1]Cdps Ene'!D253+'[1]Cdps Ene'!D255+'[1]Cdps Ene'!D257+'[1]Cdps Ene'!D259+'[1]Cdps Ene'!O268+'[1]Cdps Ene'!D277/2+'[1]Cdps Ene'!D279+'[1]Cdps Ene'!D292+'[1]Cdps Ene'!D296+'[1]Cdps Ene'!D297+'[1]Cdps Ene'!D305+'[1]Cdps Ene'!D306+'[1]Cdps Ene'!D308+'[1]Cdps Ene'!D310+'[1]Cdps Ene'!Q205+'[1]Cdps Ene'!D220</f>
        <v>541986563.94000006</v>
      </c>
      <c r="M62" s="102"/>
      <c r="N62" s="102"/>
      <c r="O62" s="102"/>
      <c r="P62" s="108">
        <f>+'[1]Cdps Feb'!F30+'[1]Cdps Feb'!F32+'[1]Cdps Feb'!F33+'[1]Cdps Feb'!F34+'[1]Cdps Feb'!F36+'[1]Cdps Feb'!F37+'[1]Cdps Feb'!F38+'[1]Cdps Feb'!F39+'[1]Cdps Feb'!F41+'[1]Cdps Feb'!F43+'[1]Cdps Feb'!F44+'[1]Cdps Feb'!O20</f>
        <v>51205618.219999999</v>
      </c>
      <c r="Q62" s="102"/>
      <c r="R62" s="102"/>
      <c r="S62" s="102"/>
      <c r="T62" s="114">
        <f>+'[1]arl marz'!D12+'[1]arl marz'!D15+'[1]arl marz'!D16+'[1]arl marz'!D17+'[1]arl marz'!D22+'[1]arl marz'!D25+'[1]arl marz'!D26+'[1]arl marz'!D27+'[1]arl marz'!D29+'[1]arl marz'!D30+'[1]arl marz'!D32+'[1]arl marz'!D34+'[1]arl marz'!D37+'[1]arl marz'!D39+'[1]arl marz'!D40+'[1]arl marz'!D43+'[1]Cdps Marzo'!N38+'[1]Cdps Marzo'!H422+'[1]Cdps Marzo'!H423</f>
        <v>11595859</v>
      </c>
      <c r="U62" s="102"/>
      <c r="V62" s="102"/>
      <c r="W62" s="102">
        <f t="shared" si="2"/>
        <v>604788041.16000009</v>
      </c>
      <c r="X62" s="104">
        <f>+L62</f>
        <v>541986563.94000006</v>
      </c>
      <c r="Y62" s="104">
        <f>+P62</f>
        <v>51205618.219999999</v>
      </c>
      <c r="Z62" s="105"/>
      <c r="AA62" s="105"/>
      <c r="AB62" s="105"/>
      <c r="AC62" s="93"/>
      <c r="AE62" s="183">
        <f>+K62+O62+S62</f>
        <v>0</v>
      </c>
      <c r="AF62" s="183">
        <f t="shared" ref="AF62:AF63" si="35">+L62+P62+T62</f>
        <v>604788041.16000009</v>
      </c>
      <c r="AG62" s="183">
        <f t="shared" ref="AG62:AG63" si="36">+M62+Q62+U62</f>
        <v>0</v>
      </c>
      <c r="AH62" s="183">
        <f t="shared" ref="AH62:AH63" si="37">+N62+R62+V62</f>
        <v>0</v>
      </c>
    </row>
    <row r="63" spans="1:34" s="92" customFormat="1" ht="26.25" customHeight="1">
      <c r="A63" s="456"/>
      <c r="B63" s="456"/>
      <c r="C63" s="456"/>
      <c r="D63" s="459"/>
      <c r="E63" s="461"/>
      <c r="F63" s="462"/>
      <c r="G63" s="99"/>
      <c r="H63" s="100"/>
      <c r="I63" s="99"/>
      <c r="J63" s="100" t="s">
        <v>759</v>
      </c>
      <c r="K63" s="102"/>
      <c r="L63" s="102">
        <f>+'[1]Reg Ene'!O171+'[1]Reg Ene'!E176+'[1]Reg Ene'!E218+'[1]Reg Ene'!E221+'[1]Reg Ene'!E224+'[1]Reg Ene'!E227+'[1]Reg Ene'!E230+'[1]Reg Ene'!E233+'[1]Reg Ene'!E236+'[1]Reg Ene'!E239+'[1]Reg Ene'!E242+'[1]Reg Ene'!E245+'[1]Reg Ene'!E248+'[1]Reg Ene'!E251+'[1]Reg Ene'!E254+'[1]Reg Ene'!E257+'[1]Reg Ene'!E269+'[1]Reg Ene'!E276+'[1]Reg Ene'!E283+'[1]Reg Ene'!E284+'[1]Reg Ene'!E285+'[1]Reg Ene'!E286+'[1]Reg Ene'!E287+'[1]Reg Ene'!E288+'[1]Reg Ene'!E289+'[1]Reg Ene'!E290+'[1]Reg Ene'!E291+'[1]Reg Ene'!E292+'[1]Reg Ene'!E293+'[1]Reg Ene'!E294+'[1]Reg Ene'!E295+'[1]Reg Ene'!E299+'[1]Reg Ene'!E303+'[1]Reg Ene'!E313+'[1]Reg Ene'!E317+'[1]Reg Ene'!E326+'[1]Reg Ene'!E329+'[1]Reg Ene'!E332+'[1]Reg Ene'!O344+'[1]Reg Ene'!E352/2+'[1]Reg Ene'!E355+'[1]Reg Ene'!E371+'[1]Reg Ene'!E376+'[1]Reg Ene'!E386+'[1]Reg Ene'!E387+'[1]Reg Ene'!E390+'[1]Reg Ene'!E393+'[1]Reg Ene'!P282+'[1]Reg Ene'!E281+'[1]Reg Ene'!E282+1500000</f>
        <v>541986563.94000006</v>
      </c>
      <c r="M63" s="102"/>
      <c r="N63" s="102"/>
      <c r="O63" s="102"/>
      <c r="P63" s="102">
        <f>+'[1]Reg Feb'!F61+'[1]Reg Feb'!F63+'[1]Reg Feb'!F64+'[1]Reg Feb'!F65+'[1]Reg Feb'!F66+'[1]Reg Feb'!F67+'[1]Reg Feb'!F68+'[1]Reg Feb'!F69+'[1]Reg Feb'!F70+'[1]Reg Feb'!F71+'[1]Reg Feb'!F72+'[1]Reg Feb'!F73+'[1]Reg Feb'!F74+'[1]Reg Feb'!F75+'[1]Reg Feb'!F76+'[1]Reg Feb'!F77+'[1]Reg Feb'!F85+'[1]Reg Feb'!F91+'[1]Reg Feb'!F94+'[1]Reg Feb'!F97+'[1]Reg Feb'!F98+'[1]Reg Feb'!F99+'[1]Reg Feb'!F100+'[1]Reg Feb'!F104+'[1]Reg Feb'!F79+'[1]Reg Feb'!F80+'[1]Reg Feb'!F81+'[1]Reg Feb'!F82+'[1]Reg Feb'!F87+'[1]Reg Feb'!F89+'[1]Reg Feb'!O35+'[1]Reg Feb'!F33</f>
        <v>26345479</v>
      </c>
      <c r="Q63" s="102"/>
      <c r="R63" s="102"/>
      <c r="S63" s="102"/>
      <c r="T63" s="115">
        <f>+'[1]arl marz'!D12+'[1]arl marz'!D15+'[1]arl marz'!D16+'[1]arl marz'!D17+'[1]arl marz'!D22+'[1]arl marz'!D25+'[1]arl marz'!D26+'[1]arl marz'!D27+'[1]arl marz'!D29+'[1]arl marz'!D30+'[1]arl marz'!D32+'[1]arl marz'!D34+'[1]arl marz'!D37+'[1]arl marz'!D39+'[1]arl marz'!D40+'[1]Rgs marzo'!M192+'[1]Rgs marzo'!E773+'[1]Rgs marzo'!E777+'[1]arl marz'!D43</f>
        <v>36455604.219999999</v>
      </c>
      <c r="U63" s="102"/>
      <c r="V63" s="102"/>
      <c r="W63" s="102">
        <f t="shared" si="2"/>
        <v>604787647.16000009</v>
      </c>
      <c r="X63" s="104">
        <f>+L63</f>
        <v>541986563.94000006</v>
      </c>
      <c r="Y63" s="104">
        <f>+P63</f>
        <v>26345479</v>
      </c>
      <c r="Z63" s="105"/>
      <c r="AA63" s="105"/>
      <c r="AB63" s="105"/>
      <c r="AC63" s="93"/>
      <c r="AE63" s="184">
        <f>+K63+O63+S63</f>
        <v>0</v>
      </c>
      <c r="AF63" s="184">
        <f t="shared" si="35"/>
        <v>604787647.16000009</v>
      </c>
      <c r="AG63" s="184">
        <f t="shared" si="36"/>
        <v>0</v>
      </c>
      <c r="AH63" s="184">
        <f t="shared" si="37"/>
        <v>0</v>
      </c>
    </row>
    <row r="64" spans="1:34" s="92" customFormat="1" ht="26.25" customHeight="1">
      <c r="A64" s="456"/>
      <c r="B64" s="456"/>
      <c r="C64" s="456"/>
      <c r="D64" s="459"/>
      <c r="E64" s="461"/>
      <c r="F64" s="462"/>
      <c r="G64" s="99"/>
      <c r="H64" s="100"/>
      <c r="I64" s="99"/>
      <c r="J64" s="100" t="s">
        <v>760</v>
      </c>
      <c r="K64" s="102"/>
      <c r="L64" s="102"/>
      <c r="M64" s="102"/>
      <c r="N64" s="102"/>
      <c r="O64" s="102"/>
      <c r="P64" s="102"/>
      <c r="Q64" s="102"/>
      <c r="R64" s="102"/>
      <c r="S64" s="102"/>
      <c r="T64" s="102"/>
      <c r="U64" s="102"/>
      <c r="V64" s="102"/>
      <c r="W64" s="102">
        <f t="shared" si="2"/>
        <v>0</v>
      </c>
      <c r="X64" s="106"/>
      <c r="Y64" s="106"/>
      <c r="Z64" s="105"/>
      <c r="AA64" s="105"/>
      <c r="AB64" s="105"/>
      <c r="AC64" s="93"/>
    </row>
    <row r="65" spans="1:34" s="92" customFormat="1" ht="111" customHeight="1">
      <c r="A65" s="456"/>
      <c r="B65" s="456"/>
      <c r="C65" s="456"/>
      <c r="D65" s="459"/>
      <c r="E65" s="461"/>
      <c r="F65" s="462"/>
      <c r="G65" s="94" t="s">
        <v>775</v>
      </c>
      <c r="H65" s="95">
        <v>374500000</v>
      </c>
      <c r="I65" s="94" t="s">
        <v>176</v>
      </c>
      <c r="J65" s="95">
        <v>374500000</v>
      </c>
      <c r="K65" s="96">
        <v>0</v>
      </c>
      <c r="L65" s="96">
        <v>374500000</v>
      </c>
      <c r="M65" s="96">
        <v>0</v>
      </c>
      <c r="N65" s="96">
        <v>0</v>
      </c>
      <c r="O65" s="96">
        <v>0</v>
      </c>
      <c r="P65" s="96">
        <f>+L65-L66-P66</f>
        <v>195098800</v>
      </c>
      <c r="Q65" s="96">
        <v>0</v>
      </c>
      <c r="R65" s="96">
        <v>0</v>
      </c>
      <c r="S65" s="96">
        <v>0</v>
      </c>
      <c r="T65" s="96">
        <f>+P65-T66</f>
        <v>194233600</v>
      </c>
      <c r="U65" s="96">
        <v>0</v>
      </c>
      <c r="V65" s="96">
        <v>0</v>
      </c>
      <c r="W65" s="107"/>
      <c r="X65" s="116"/>
      <c r="Y65" s="90"/>
      <c r="Z65" s="98">
        <f t="shared" si="6"/>
        <v>0</v>
      </c>
      <c r="AA65" s="98">
        <f t="shared" si="6"/>
        <v>194233600</v>
      </c>
      <c r="AB65" s="98">
        <f t="shared" si="6"/>
        <v>0</v>
      </c>
      <c r="AC65" s="98">
        <f t="shared" si="6"/>
        <v>0</v>
      </c>
    </row>
    <row r="66" spans="1:34" s="92" customFormat="1" ht="25.5" customHeight="1">
      <c r="A66" s="456"/>
      <c r="B66" s="456"/>
      <c r="C66" s="456"/>
      <c r="D66" s="459"/>
      <c r="E66" s="461"/>
      <c r="F66" s="462"/>
      <c r="G66" s="99"/>
      <c r="H66" s="100"/>
      <c r="I66" s="99"/>
      <c r="J66" s="100" t="s">
        <v>758</v>
      </c>
      <c r="K66" s="102"/>
      <c r="L66" s="102">
        <f>+'[1]Cdps Ene'!D213+'[1]Cdps Ene'!D215+'[1]Cdps Ene'!D232+'[1]Cdps Ene'!D243+'[1]Cdps Ene'!D245+'[1]Cdps Ene'!D247+'[1]Cdps Ene'!D249+'[1]Cdps Ene'!D261+'[1]Cdps Ene'!D264+'[1]Cdps Ene'!D275+'[1]Cdps Ene'!D280+'[1]Cdps Ene'!D285+'[1]Cdps Ene'!D294+'[1]Cdps Ene'!D302+'[1]Cdps Ene'!D303+'[1]Cdps Ene'!D300+'[1]Cdps Ene'!Q206+'[1]Cdps Ene'!O269+'[1]Cdps Ene'!D277/2</f>
        <v>178874400</v>
      </c>
      <c r="M66" s="102"/>
      <c r="N66" s="102"/>
      <c r="O66" s="102"/>
      <c r="P66" s="102">
        <f>+'[1]Cdps Feb'!O21</f>
        <v>526800</v>
      </c>
      <c r="Q66" s="102"/>
      <c r="R66" s="102"/>
      <c r="S66" s="102"/>
      <c r="T66" s="102">
        <f>+'[1]arl marz'!D9+'[1]arl marz'!D10+'[1]arl marz'!D11+'[1]arl marz'!D14+'[1]arl marz'!D18+'[1]arl marz'!D21+'[1]arl marz'!D23+'[1]arl marz'!D24+'[1]arl marz'!D35+'[1]arl marz'!D36+'[1]arl marz'!D41+'[1]arl marz'!D48</f>
        <v>865200</v>
      </c>
      <c r="U66" s="102"/>
      <c r="V66" s="102"/>
      <c r="W66" s="102">
        <f t="shared" si="2"/>
        <v>180266400</v>
      </c>
      <c r="X66" s="104">
        <f>+L66</f>
        <v>178874400</v>
      </c>
      <c r="Y66" s="104">
        <f>+P66</f>
        <v>526800</v>
      </c>
      <c r="Z66" s="105"/>
      <c r="AA66" s="105"/>
      <c r="AB66" s="105"/>
      <c r="AC66" s="93"/>
      <c r="AE66" s="183">
        <f>+K66+O66+S66</f>
        <v>0</v>
      </c>
      <c r="AF66" s="183">
        <f t="shared" ref="AF66:AF67" si="38">+L66+P66+T66</f>
        <v>180266400</v>
      </c>
      <c r="AG66" s="183">
        <f t="shared" ref="AG66:AG67" si="39">+M66+Q66+U66</f>
        <v>0</v>
      </c>
      <c r="AH66" s="183">
        <f t="shared" ref="AH66:AH67" si="40">+N66+R66+V66</f>
        <v>0</v>
      </c>
    </row>
    <row r="67" spans="1:34" s="92" customFormat="1" ht="24" customHeight="1">
      <c r="A67" s="456"/>
      <c r="B67" s="456"/>
      <c r="C67" s="456"/>
      <c r="D67" s="459"/>
      <c r="E67" s="461"/>
      <c r="F67" s="462"/>
      <c r="G67" s="99"/>
      <c r="H67" s="100"/>
      <c r="I67" s="99"/>
      <c r="J67" s="100" t="s">
        <v>759</v>
      </c>
      <c r="K67" s="102"/>
      <c r="L67" s="102">
        <f>+'[1]Reg Ene'!O172+'[1]Reg Ene'!O345+'[1]Reg Ene'!E352/2+'[1]Reg Ene'!E272+'[1]Reg Ene'!E274+'[1]Reg Ene'!E306+'[1]Reg Ene'!E320+'[1]Reg Ene'!E322+'[1]Reg Ene'!E324+'[1]Reg Ene'!E335+'[1]Reg Ene'!E339+'[1]Reg Ene'!E357+'[1]Reg Ene'!E363+'[1]Reg Ene'!E374+'[1]Reg Ene'!E380+'[1]Reg Ene'!E382+'[1]Reg Ene'!E384+'[1]Reg Ene'!P283+'[1]Reg Ene'!O321-1500000</f>
        <v>178874400</v>
      </c>
      <c r="M67" s="102"/>
      <c r="N67" s="102"/>
      <c r="O67" s="102"/>
      <c r="P67" s="102">
        <f>+'[1]Reg Feb'!O36</f>
        <v>526800</v>
      </c>
      <c r="Q67" s="102"/>
      <c r="R67" s="102"/>
      <c r="S67" s="102"/>
      <c r="T67" s="102">
        <f>+'[1]arl marz'!D9+'[1]arl marz'!D10+'[1]arl marz'!D11+'[1]arl marz'!D14+'[1]arl marz'!D18+'[1]arl marz'!D21+'[1]arl marz'!D23+'[1]arl marz'!D24+'[1]arl marz'!D35+'[1]arl marz'!D36+'[1]arl marz'!D41+'[1]arl marz'!D48</f>
        <v>865200</v>
      </c>
      <c r="U67" s="102"/>
      <c r="V67" s="102"/>
      <c r="W67" s="102">
        <f t="shared" si="2"/>
        <v>180266400</v>
      </c>
      <c r="X67" s="104">
        <f>+L67</f>
        <v>178874400</v>
      </c>
      <c r="Y67" s="104">
        <f>+P67</f>
        <v>526800</v>
      </c>
      <c r="Z67" s="105"/>
      <c r="AA67" s="105"/>
      <c r="AB67" s="105"/>
      <c r="AC67" s="93"/>
      <c r="AE67" s="184">
        <f>+K67+O67+S67</f>
        <v>0</v>
      </c>
      <c r="AF67" s="184">
        <f t="shared" si="38"/>
        <v>180266400</v>
      </c>
      <c r="AG67" s="184">
        <f t="shared" si="39"/>
        <v>0</v>
      </c>
      <c r="AH67" s="184">
        <f t="shared" si="40"/>
        <v>0</v>
      </c>
    </row>
    <row r="68" spans="1:34" s="92" customFormat="1" ht="20.25" customHeight="1">
      <c r="A68" s="456"/>
      <c r="B68" s="456"/>
      <c r="C68" s="456"/>
      <c r="D68" s="459"/>
      <c r="E68" s="461"/>
      <c r="F68" s="462"/>
      <c r="G68" s="99"/>
      <c r="H68" s="100"/>
      <c r="I68" s="99"/>
      <c r="J68" s="100" t="s">
        <v>760</v>
      </c>
      <c r="K68" s="102"/>
      <c r="L68" s="102">
        <f>+L66-L67</f>
        <v>0</v>
      </c>
      <c r="M68" s="102"/>
      <c r="N68" s="102"/>
      <c r="O68" s="102"/>
      <c r="P68" s="102"/>
      <c r="Q68" s="102"/>
      <c r="R68" s="102"/>
      <c r="S68" s="102"/>
      <c r="T68" s="102"/>
      <c r="U68" s="102"/>
      <c r="V68" s="102"/>
      <c r="W68" s="102">
        <f t="shared" si="2"/>
        <v>0</v>
      </c>
      <c r="X68" s="106"/>
      <c r="Y68" s="106"/>
      <c r="Z68" s="105"/>
      <c r="AA68" s="105"/>
      <c r="AB68" s="105"/>
      <c r="AC68" s="93"/>
    </row>
    <row r="69" spans="1:34" s="92" customFormat="1" ht="111" customHeight="1">
      <c r="A69" s="457"/>
      <c r="B69" s="457"/>
      <c r="C69" s="457"/>
      <c r="D69" s="460"/>
      <c r="E69" s="461"/>
      <c r="F69" s="462"/>
      <c r="G69" s="94" t="s">
        <v>776</v>
      </c>
      <c r="H69" s="95">
        <v>300000000</v>
      </c>
      <c r="I69" s="94" t="s">
        <v>178</v>
      </c>
      <c r="J69" s="95">
        <v>300000000</v>
      </c>
      <c r="K69" s="96">
        <v>0</v>
      </c>
      <c r="L69" s="96">
        <v>300000000</v>
      </c>
      <c r="M69" s="96">
        <v>0</v>
      </c>
      <c r="N69" s="96">
        <v>0</v>
      </c>
      <c r="O69" s="96">
        <v>0</v>
      </c>
      <c r="P69" s="96">
        <v>300000000</v>
      </c>
      <c r="Q69" s="96">
        <v>0</v>
      </c>
      <c r="R69" s="96">
        <v>0</v>
      </c>
      <c r="S69" s="96">
        <v>0</v>
      </c>
      <c r="T69" s="96">
        <v>300000000</v>
      </c>
      <c r="U69" s="96">
        <v>0</v>
      </c>
      <c r="V69" s="96">
        <v>0</v>
      </c>
      <c r="W69" s="107">
        <f t="shared" si="2"/>
        <v>900000000</v>
      </c>
      <c r="X69" s="90"/>
      <c r="Y69" s="90"/>
      <c r="Z69" s="98">
        <f t="shared" si="6"/>
        <v>0</v>
      </c>
      <c r="AA69" s="98">
        <f t="shared" si="6"/>
        <v>300000000</v>
      </c>
      <c r="AB69" s="98">
        <f t="shared" si="6"/>
        <v>0</v>
      </c>
      <c r="AC69" s="98">
        <f t="shared" si="6"/>
        <v>0</v>
      </c>
    </row>
    <row r="70" spans="1:34" s="83" customFormat="1" ht="20.25" customHeight="1">
      <c r="A70" s="432"/>
      <c r="B70" s="433"/>
      <c r="C70" s="433"/>
      <c r="D70" s="434"/>
      <c r="E70" s="441" t="s">
        <v>737</v>
      </c>
      <c r="F70" s="442"/>
      <c r="G70" s="442"/>
      <c r="H70" s="442"/>
      <c r="I70" s="442"/>
      <c r="J70" s="442"/>
      <c r="K70" s="442"/>
      <c r="L70" s="442"/>
      <c r="M70" s="442"/>
      <c r="N70" s="443"/>
      <c r="W70" s="102">
        <f t="shared" si="2"/>
        <v>0</v>
      </c>
      <c r="X70" s="90"/>
      <c r="Y70" s="90"/>
      <c r="Z70" s="105"/>
      <c r="AA70" s="105"/>
      <c r="AB70" s="105"/>
    </row>
    <row r="71" spans="1:34" s="83" customFormat="1" ht="20.25" customHeight="1">
      <c r="A71" s="435"/>
      <c r="B71" s="436"/>
      <c r="C71" s="436"/>
      <c r="D71" s="437"/>
      <c r="E71" s="444"/>
      <c r="F71" s="445"/>
      <c r="G71" s="445"/>
      <c r="H71" s="445"/>
      <c r="I71" s="445"/>
      <c r="J71" s="445"/>
      <c r="K71" s="445"/>
      <c r="L71" s="445"/>
      <c r="M71" s="445"/>
      <c r="N71" s="446"/>
      <c r="W71" s="102">
        <f t="shared" si="2"/>
        <v>0</v>
      </c>
      <c r="X71" s="90"/>
      <c r="Y71" s="90"/>
      <c r="Z71" s="105"/>
      <c r="AA71" s="105"/>
      <c r="AB71" s="105"/>
    </row>
    <row r="72" spans="1:34" s="83" customFormat="1" ht="20.25" customHeight="1">
      <c r="A72" s="435"/>
      <c r="B72" s="436"/>
      <c r="C72" s="436"/>
      <c r="D72" s="437"/>
      <c r="E72" s="444"/>
      <c r="F72" s="445"/>
      <c r="G72" s="445"/>
      <c r="H72" s="445"/>
      <c r="I72" s="445"/>
      <c r="J72" s="445"/>
      <c r="K72" s="445"/>
      <c r="L72" s="445"/>
      <c r="M72" s="445"/>
      <c r="N72" s="446"/>
      <c r="W72" s="102">
        <f t="shared" si="2"/>
        <v>0</v>
      </c>
      <c r="X72" s="90"/>
      <c r="Y72" s="90"/>
      <c r="Z72" s="105"/>
      <c r="AA72" s="105"/>
      <c r="AB72" s="105"/>
    </row>
    <row r="73" spans="1:34" s="83" customFormat="1" ht="20.25" customHeight="1">
      <c r="A73" s="438"/>
      <c r="B73" s="439"/>
      <c r="C73" s="439"/>
      <c r="D73" s="440"/>
      <c r="E73" s="447"/>
      <c r="F73" s="448"/>
      <c r="G73" s="448"/>
      <c r="H73" s="448"/>
      <c r="I73" s="448"/>
      <c r="J73" s="448"/>
      <c r="K73" s="448"/>
      <c r="L73" s="448"/>
      <c r="M73" s="448"/>
      <c r="N73" s="449"/>
      <c r="W73" s="102">
        <f t="shared" si="2"/>
        <v>0</v>
      </c>
      <c r="X73" s="90"/>
      <c r="Y73" s="90"/>
      <c r="Z73" s="105"/>
      <c r="AA73" s="105"/>
      <c r="AB73" s="105"/>
    </row>
    <row r="74" spans="1:34" ht="5.15" customHeight="1">
      <c r="A74" s="450"/>
      <c r="B74" s="450"/>
      <c r="C74" s="450"/>
      <c r="D74" s="450"/>
      <c r="E74" s="450"/>
      <c r="F74" s="450"/>
      <c r="G74" s="450"/>
      <c r="H74" s="450"/>
      <c r="I74" s="450"/>
      <c r="J74" s="450"/>
      <c r="K74" s="450"/>
      <c r="L74" s="450"/>
      <c r="M74" s="450"/>
      <c r="N74" s="450"/>
      <c r="W74" s="102">
        <f t="shared" si="2"/>
        <v>0</v>
      </c>
      <c r="X74" s="90"/>
      <c r="Y74" s="90"/>
      <c r="Z74" s="105"/>
      <c r="AA74" s="105"/>
      <c r="AB74" s="105"/>
    </row>
    <row r="75" spans="1:34" s="92" customFormat="1" ht="36" customHeight="1">
      <c r="A75" s="463" t="s">
        <v>742</v>
      </c>
      <c r="B75" s="467" t="s">
        <v>743</v>
      </c>
      <c r="C75" s="467" t="s">
        <v>744</v>
      </c>
      <c r="D75" s="468" t="s">
        <v>745</v>
      </c>
      <c r="E75" s="463" t="s">
        <v>746</v>
      </c>
      <c r="F75" s="464" t="s">
        <v>747</v>
      </c>
      <c r="G75" s="463" t="s">
        <v>748</v>
      </c>
      <c r="H75" s="464" t="s">
        <v>749</v>
      </c>
      <c r="I75" s="465" t="s">
        <v>750</v>
      </c>
      <c r="J75" s="466" t="s">
        <v>751</v>
      </c>
      <c r="K75" s="454" t="s">
        <v>752</v>
      </c>
      <c r="L75" s="454"/>
      <c r="M75" s="454"/>
      <c r="N75" s="454"/>
      <c r="O75" s="454" t="s">
        <v>752</v>
      </c>
      <c r="P75" s="454"/>
      <c r="Q75" s="454"/>
      <c r="R75" s="454"/>
      <c r="S75" s="454" t="s">
        <v>752</v>
      </c>
      <c r="T75" s="454"/>
      <c r="U75" s="454"/>
      <c r="V75" s="454"/>
      <c r="W75" s="102">
        <f t="shared" si="2"/>
        <v>0</v>
      </c>
      <c r="X75" s="90"/>
      <c r="Y75" s="90"/>
      <c r="Z75" s="105"/>
      <c r="AA75" s="105"/>
      <c r="AB75" s="105"/>
      <c r="AC75" s="93"/>
    </row>
    <row r="76" spans="1:34" s="92" customFormat="1" ht="45.75" customHeight="1">
      <c r="A76" s="463"/>
      <c r="B76" s="467"/>
      <c r="C76" s="467"/>
      <c r="D76" s="468"/>
      <c r="E76" s="463"/>
      <c r="F76" s="464"/>
      <c r="G76" s="463"/>
      <c r="H76" s="464"/>
      <c r="I76" s="465"/>
      <c r="J76" s="466"/>
      <c r="K76" s="91" t="s">
        <v>753</v>
      </c>
      <c r="L76" s="91" t="s">
        <v>754</v>
      </c>
      <c r="M76" s="91" t="s">
        <v>755</v>
      </c>
      <c r="N76" s="91" t="s">
        <v>756</v>
      </c>
      <c r="O76" s="91" t="s">
        <v>753</v>
      </c>
      <c r="P76" s="91" t="s">
        <v>754</v>
      </c>
      <c r="Q76" s="91" t="s">
        <v>755</v>
      </c>
      <c r="R76" s="91" t="s">
        <v>756</v>
      </c>
      <c r="S76" s="91" t="s">
        <v>753</v>
      </c>
      <c r="T76" s="91" t="s">
        <v>754</v>
      </c>
      <c r="U76" s="91" t="s">
        <v>755</v>
      </c>
      <c r="V76" s="91" t="s">
        <v>756</v>
      </c>
      <c r="W76" s="102">
        <f t="shared" ref="W76:W137" si="41">SUM(K76:V76)</f>
        <v>0</v>
      </c>
      <c r="X76" s="90"/>
      <c r="Y76" s="90"/>
      <c r="Z76" s="105"/>
      <c r="AA76" s="105"/>
      <c r="AB76" s="105"/>
      <c r="AC76" s="93"/>
    </row>
    <row r="77" spans="1:34" s="92" customFormat="1" ht="75.75" hidden="1" customHeight="1">
      <c r="A77" s="455" t="s">
        <v>29</v>
      </c>
      <c r="B77" s="455" t="s">
        <v>30</v>
      </c>
      <c r="C77" s="455" t="s">
        <v>33</v>
      </c>
      <c r="D77" s="458">
        <v>27401175377.306824</v>
      </c>
      <c r="E77" s="461" t="s">
        <v>777</v>
      </c>
      <c r="F77" s="462">
        <v>0</v>
      </c>
      <c r="G77" s="94" t="s">
        <v>180</v>
      </c>
      <c r="H77" s="95">
        <v>0</v>
      </c>
      <c r="I77" s="94" t="s">
        <v>180</v>
      </c>
      <c r="J77" s="95">
        <v>0</v>
      </c>
      <c r="K77" s="96">
        <v>0</v>
      </c>
      <c r="L77" s="96">
        <v>0</v>
      </c>
      <c r="M77" s="96">
        <v>0</v>
      </c>
      <c r="N77" s="96">
        <v>0</v>
      </c>
      <c r="O77" s="96">
        <v>0</v>
      </c>
      <c r="P77" s="96">
        <v>0</v>
      </c>
      <c r="Q77" s="96">
        <v>0</v>
      </c>
      <c r="R77" s="96">
        <v>0</v>
      </c>
      <c r="S77" s="96">
        <v>0</v>
      </c>
      <c r="T77" s="96">
        <v>0</v>
      </c>
      <c r="U77" s="96">
        <v>0</v>
      </c>
      <c r="V77" s="96">
        <v>0</v>
      </c>
      <c r="W77" s="102">
        <f t="shared" si="41"/>
        <v>0</v>
      </c>
      <c r="X77" s="90"/>
      <c r="Y77" s="90"/>
      <c r="Z77" s="105">
        <f t="shared" ref="Z77:AC81" si="42">+S77</f>
        <v>0</v>
      </c>
      <c r="AA77" s="105">
        <f t="shared" si="42"/>
        <v>0</v>
      </c>
      <c r="AB77" s="105">
        <f>+V77</f>
        <v>0</v>
      </c>
      <c r="AC77" s="93"/>
    </row>
    <row r="78" spans="1:34" s="92" customFormat="1" ht="93.75" hidden="1" customHeight="1">
      <c r="A78" s="456"/>
      <c r="B78" s="456"/>
      <c r="C78" s="456"/>
      <c r="D78" s="459"/>
      <c r="E78" s="461"/>
      <c r="F78" s="462"/>
      <c r="G78" s="94" t="s">
        <v>182</v>
      </c>
      <c r="H78" s="95">
        <v>0</v>
      </c>
      <c r="I78" s="94" t="s">
        <v>182</v>
      </c>
      <c r="J78" s="95">
        <v>0</v>
      </c>
      <c r="K78" s="96">
        <v>0</v>
      </c>
      <c r="L78" s="96">
        <v>0</v>
      </c>
      <c r="M78" s="96">
        <v>0</v>
      </c>
      <c r="N78" s="96">
        <v>0</v>
      </c>
      <c r="O78" s="96">
        <v>0</v>
      </c>
      <c r="P78" s="96">
        <v>0</v>
      </c>
      <c r="Q78" s="96">
        <v>0</v>
      </c>
      <c r="R78" s="96">
        <v>0</v>
      </c>
      <c r="S78" s="96">
        <v>0</v>
      </c>
      <c r="T78" s="96">
        <v>0</v>
      </c>
      <c r="U78" s="96">
        <v>0</v>
      </c>
      <c r="V78" s="96">
        <v>0</v>
      </c>
      <c r="W78" s="102">
        <f t="shared" si="41"/>
        <v>0</v>
      </c>
      <c r="X78" s="90"/>
      <c r="Y78" s="90"/>
      <c r="Z78" s="105">
        <f t="shared" si="42"/>
        <v>0</v>
      </c>
      <c r="AA78" s="105">
        <f t="shared" si="42"/>
        <v>0</v>
      </c>
      <c r="AB78" s="105">
        <f>+V78</f>
        <v>0</v>
      </c>
      <c r="AC78" s="93"/>
    </row>
    <row r="79" spans="1:34" s="92" customFormat="1" ht="81" hidden="1" customHeight="1">
      <c r="A79" s="456"/>
      <c r="B79" s="456"/>
      <c r="C79" s="456"/>
      <c r="D79" s="459"/>
      <c r="E79" s="461"/>
      <c r="F79" s="462"/>
      <c r="G79" s="94" t="s">
        <v>184</v>
      </c>
      <c r="H79" s="95">
        <v>0</v>
      </c>
      <c r="I79" s="94" t="s">
        <v>184</v>
      </c>
      <c r="J79" s="95">
        <v>0</v>
      </c>
      <c r="K79" s="96">
        <v>0</v>
      </c>
      <c r="L79" s="96">
        <v>0</v>
      </c>
      <c r="M79" s="96">
        <v>0</v>
      </c>
      <c r="N79" s="96">
        <v>0</v>
      </c>
      <c r="O79" s="96">
        <v>0</v>
      </c>
      <c r="P79" s="96">
        <v>0</v>
      </c>
      <c r="Q79" s="96">
        <v>0</v>
      </c>
      <c r="R79" s="96">
        <v>0</v>
      </c>
      <c r="S79" s="96">
        <v>0</v>
      </c>
      <c r="T79" s="96">
        <v>0</v>
      </c>
      <c r="U79" s="96">
        <v>0</v>
      </c>
      <c r="V79" s="96">
        <v>0</v>
      </c>
      <c r="W79" s="102">
        <f t="shared" si="41"/>
        <v>0</v>
      </c>
      <c r="X79" s="90"/>
      <c r="Y79" s="90"/>
      <c r="Z79" s="105">
        <f t="shared" si="42"/>
        <v>0</v>
      </c>
      <c r="AA79" s="105">
        <f t="shared" si="42"/>
        <v>0</v>
      </c>
      <c r="AB79" s="105">
        <f>+V79</f>
        <v>0</v>
      </c>
      <c r="AC79" s="93"/>
    </row>
    <row r="80" spans="1:34" s="92" customFormat="1" ht="75.75" hidden="1" customHeight="1">
      <c r="A80" s="456"/>
      <c r="B80" s="456"/>
      <c r="C80" s="456"/>
      <c r="D80" s="459"/>
      <c r="E80" s="461"/>
      <c r="F80" s="462"/>
      <c r="G80" s="94" t="s">
        <v>778</v>
      </c>
      <c r="H80" s="95">
        <v>0</v>
      </c>
      <c r="I80" s="94" t="s">
        <v>778</v>
      </c>
      <c r="J80" s="95">
        <v>0</v>
      </c>
      <c r="K80" s="96">
        <v>0</v>
      </c>
      <c r="L80" s="96">
        <v>0</v>
      </c>
      <c r="M80" s="96">
        <v>0</v>
      </c>
      <c r="N80" s="96">
        <v>0</v>
      </c>
      <c r="O80" s="96">
        <v>0</v>
      </c>
      <c r="P80" s="96">
        <v>0</v>
      </c>
      <c r="Q80" s="96">
        <v>0</v>
      </c>
      <c r="R80" s="96">
        <v>0</v>
      </c>
      <c r="S80" s="96">
        <v>0</v>
      </c>
      <c r="T80" s="96">
        <v>0</v>
      </c>
      <c r="U80" s="96">
        <v>0</v>
      </c>
      <c r="V80" s="96">
        <v>0</v>
      </c>
      <c r="W80" s="102">
        <f t="shared" si="41"/>
        <v>0</v>
      </c>
      <c r="X80" s="90"/>
      <c r="Y80" s="90"/>
      <c r="Z80" s="105">
        <f t="shared" si="42"/>
        <v>0</v>
      </c>
      <c r="AA80" s="105">
        <f t="shared" si="42"/>
        <v>0</v>
      </c>
      <c r="AB80" s="105">
        <f>+V80</f>
        <v>0</v>
      </c>
      <c r="AC80" s="93"/>
    </row>
    <row r="81" spans="1:34" s="92" customFormat="1" ht="75.75" customHeight="1">
      <c r="A81" s="456"/>
      <c r="B81" s="456"/>
      <c r="C81" s="456"/>
      <c r="D81" s="459"/>
      <c r="E81" s="461" t="s">
        <v>779</v>
      </c>
      <c r="F81" s="462">
        <v>802542304.94125009</v>
      </c>
      <c r="G81" s="94" t="s">
        <v>780</v>
      </c>
      <c r="H81" s="95">
        <v>144171483.94</v>
      </c>
      <c r="I81" s="94" t="s">
        <v>187</v>
      </c>
      <c r="J81" s="95">
        <v>144171483.94</v>
      </c>
      <c r="K81" s="96">
        <v>74417427.479999989</v>
      </c>
      <c r="L81" s="96">
        <v>44226959.480000004</v>
      </c>
      <c r="M81" s="96">
        <v>25527096.979999997</v>
      </c>
      <c r="N81" s="96">
        <v>0</v>
      </c>
      <c r="O81" s="96">
        <f>+K81-K82</f>
        <v>53498827.479999989</v>
      </c>
      <c r="P81" s="96">
        <f>+L81-L82-P82</f>
        <v>23308359.480000004</v>
      </c>
      <c r="Q81" s="96">
        <f>+M81-M82-Q82</f>
        <v>16407096.979999997</v>
      </c>
      <c r="R81" s="96">
        <v>0</v>
      </c>
      <c r="S81" s="96">
        <f>+O81-S82</f>
        <v>53498827.479999989</v>
      </c>
      <c r="T81" s="96">
        <f>+P81-T82</f>
        <v>23308359.480000004</v>
      </c>
      <c r="U81" s="96">
        <f>+Q81-U82</f>
        <v>16407096.979999997</v>
      </c>
      <c r="V81" s="96">
        <v>0</v>
      </c>
      <c r="W81" s="107"/>
      <c r="X81" s="90"/>
      <c r="Y81" s="90"/>
      <c r="Z81" s="98">
        <f t="shared" si="42"/>
        <v>53498827.479999989</v>
      </c>
      <c r="AA81" s="98">
        <f t="shared" si="42"/>
        <v>23308359.480000004</v>
      </c>
      <c r="AB81" s="98">
        <f t="shared" si="42"/>
        <v>16407096.979999997</v>
      </c>
      <c r="AC81" s="98">
        <f t="shared" si="42"/>
        <v>0</v>
      </c>
    </row>
    <row r="82" spans="1:34" s="92" customFormat="1" ht="26.25" customHeight="1">
      <c r="A82" s="456"/>
      <c r="B82" s="456"/>
      <c r="C82" s="456"/>
      <c r="D82" s="459"/>
      <c r="E82" s="461"/>
      <c r="F82" s="462"/>
      <c r="G82" s="99"/>
      <c r="H82" s="100"/>
      <c r="I82" s="99" t="s">
        <v>758</v>
      </c>
      <c r="J82" s="100"/>
      <c r="K82" s="102">
        <f>+'[1]Cdps Ene'!D436+'[1]Cdps Ene'!D618+'[1]Cdps Ene'!D630</f>
        <v>20918600</v>
      </c>
      <c r="L82" s="102">
        <f>+'[1]Cdps Ene'!D441+'[1]Cdps Ene'!D623+'[1]Cdps Ene'!D627</f>
        <v>20918600</v>
      </c>
      <c r="M82" s="102">
        <f>+'[1]Cdps Ene'!D670</f>
        <v>9120000</v>
      </c>
      <c r="N82" s="102"/>
      <c r="O82" s="102"/>
      <c r="P82" s="102"/>
      <c r="Q82" s="102"/>
      <c r="R82" s="102"/>
      <c r="S82" s="102"/>
      <c r="T82" s="102"/>
      <c r="U82" s="102"/>
      <c r="V82" s="102"/>
      <c r="W82" s="102">
        <f t="shared" si="41"/>
        <v>50957200</v>
      </c>
      <c r="X82" s="117">
        <f>SUM(K82:N82)</f>
        <v>50957200</v>
      </c>
      <c r="Y82" s="104">
        <f>SUM(O82:R82)</f>
        <v>0</v>
      </c>
      <c r="Z82" s="105"/>
      <c r="AA82" s="105"/>
      <c r="AB82" s="105"/>
      <c r="AC82" s="93"/>
      <c r="AE82" s="183">
        <f>+K82+O82+S82</f>
        <v>20918600</v>
      </c>
      <c r="AF82" s="183">
        <f t="shared" ref="AF82:AF83" si="43">+L82+P82+T82</f>
        <v>20918600</v>
      </c>
      <c r="AG82" s="183">
        <f t="shared" ref="AG82:AG83" si="44">+M82+Q82+U82</f>
        <v>9120000</v>
      </c>
      <c r="AH82" s="183">
        <f t="shared" ref="AH82:AH83" si="45">+N82+R82+V82</f>
        <v>0</v>
      </c>
    </row>
    <row r="83" spans="1:34" s="92" customFormat="1" ht="24.75" customHeight="1">
      <c r="A83" s="456"/>
      <c r="B83" s="456"/>
      <c r="C83" s="456"/>
      <c r="D83" s="459"/>
      <c r="E83" s="461"/>
      <c r="F83" s="462"/>
      <c r="G83" s="99"/>
      <c r="H83" s="100"/>
      <c r="I83" s="99" t="s">
        <v>759</v>
      </c>
      <c r="J83" s="100"/>
      <c r="K83" s="102">
        <f>+'[1]Reg Ene'!E502+'[1]Reg Ene'!E574+'[1]Reg Ene'!E579</f>
        <v>20918600</v>
      </c>
      <c r="L83" s="102">
        <f>+'[1]Reg Ene'!E620+'[1]Reg Ene'!E686+'[1]Reg Ene'!E691</f>
        <v>20918600</v>
      </c>
      <c r="M83" s="102">
        <f>+'[1]Reg Ene'!E735</f>
        <v>9120000</v>
      </c>
      <c r="N83" s="102"/>
      <c r="O83" s="102"/>
      <c r="P83" s="102"/>
      <c r="Q83" s="102"/>
      <c r="R83" s="102"/>
      <c r="S83" s="102"/>
      <c r="T83" s="102"/>
      <c r="U83" s="102"/>
      <c r="V83" s="102"/>
      <c r="W83" s="102">
        <f t="shared" si="41"/>
        <v>50957200</v>
      </c>
      <c r="X83" s="117">
        <f>SUM(K83:N83)</f>
        <v>50957200</v>
      </c>
      <c r="Y83" s="104">
        <f>SUM(O83:R83)</f>
        <v>0</v>
      </c>
      <c r="Z83" s="105"/>
      <c r="AA83" s="105"/>
      <c r="AB83" s="105"/>
      <c r="AC83" s="93"/>
      <c r="AE83" s="184">
        <f>+K83+O83+S83</f>
        <v>20918600</v>
      </c>
      <c r="AF83" s="184">
        <f t="shared" si="43"/>
        <v>20918600</v>
      </c>
      <c r="AG83" s="184">
        <f t="shared" si="44"/>
        <v>9120000</v>
      </c>
      <c r="AH83" s="184">
        <f t="shared" si="45"/>
        <v>0</v>
      </c>
    </row>
    <row r="84" spans="1:34" s="92" customFormat="1" ht="24" customHeight="1">
      <c r="A84" s="456"/>
      <c r="B84" s="456"/>
      <c r="C84" s="456"/>
      <c r="D84" s="459"/>
      <c r="E84" s="461"/>
      <c r="F84" s="462"/>
      <c r="G84" s="99"/>
      <c r="H84" s="100"/>
      <c r="I84" s="99" t="s">
        <v>760</v>
      </c>
      <c r="J84" s="100"/>
      <c r="K84" s="102"/>
      <c r="L84" s="102"/>
      <c r="M84" s="102"/>
      <c r="N84" s="102"/>
      <c r="O84" s="102"/>
      <c r="P84" s="102"/>
      <c r="Q84" s="102"/>
      <c r="R84" s="102"/>
      <c r="S84" s="102"/>
      <c r="T84" s="102"/>
      <c r="U84" s="102"/>
      <c r="V84" s="102"/>
      <c r="W84" s="102">
        <f t="shared" si="41"/>
        <v>0</v>
      </c>
      <c r="X84" s="106"/>
      <c r="Y84" s="106"/>
      <c r="Z84" s="105"/>
      <c r="AA84" s="105"/>
      <c r="AB84" s="105"/>
      <c r="AC84" s="93"/>
      <c r="AD84" s="118">
        <v>50957200</v>
      </c>
    </row>
    <row r="85" spans="1:34" s="92" customFormat="1" ht="54" customHeight="1">
      <c r="A85" s="456"/>
      <c r="B85" s="456"/>
      <c r="C85" s="456"/>
      <c r="D85" s="459"/>
      <c r="E85" s="461"/>
      <c r="F85" s="462"/>
      <c r="G85" s="461" t="s">
        <v>781</v>
      </c>
      <c r="H85" s="469">
        <v>33209515</v>
      </c>
      <c r="I85" s="94" t="s">
        <v>189</v>
      </c>
      <c r="J85" s="95">
        <v>26567612</v>
      </c>
      <c r="K85" s="96">
        <v>26567612</v>
      </c>
      <c r="L85" s="96">
        <v>0</v>
      </c>
      <c r="M85" s="96">
        <v>0</v>
      </c>
      <c r="N85" s="96">
        <v>0</v>
      </c>
      <c r="O85" s="96">
        <f>+K85-K87-O87</f>
        <v>16868412</v>
      </c>
      <c r="P85" s="96">
        <v>0</v>
      </c>
      <c r="Q85" s="96">
        <v>0</v>
      </c>
      <c r="R85" s="96">
        <v>0</v>
      </c>
      <c r="S85" s="96">
        <f>+O85-S87</f>
        <v>16868412</v>
      </c>
      <c r="T85" s="96">
        <v>0</v>
      </c>
      <c r="U85" s="96">
        <v>0</v>
      </c>
      <c r="V85" s="96">
        <v>0</v>
      </c>
      <c r="W85" s="107"/>
      <c r="X85" s="90"/>
      <c r="Y85" s="90"/>
      <c r="Z85" s="98">
        <f>+S85</f>
        <v>16868412</v>
      </c>
      <c r="AA85" s="98">
        <f t="shared" ref="AA85:AC85" si="46">+T85</f>
        <v>0</v>
      </c>
      <c r="AB85" s="98">
        <f t="shared" si="46"/>
        <v>0</v>
      </c>
      <c r="AC85" s="98">
        <f t="shared" si="46"/>
        <v>0</v>
      </c>
    </row>
    <row r="86" spans="1:34" s="92" customFormat="1" ht="54" hidden="1" customHeight="1">
      <c r="A86" s="456"/>
      <c r="B86" s="456"/>
      <c r="C86" s="456"/>
      <c r="D86" s="459"/>
      <c r="E86" s="461"/>
      <c r="F86" s="462"/>
      <c r="G86" s="461"/>
      <c r="H86" s="469"/>
      <c r="I86" s="94" t="s">
        <v>191</v>
      </c>
      <c r="J86" s="95">
        <v>0</v>
      </c>
      <c r="K86" s="96">
        <v>0</v>
      </c>
      <c r="L86" s="96">
        <v>0</v>
      </c>
      <c r="M86" s="96">
        <v>0</v>
      </c>
      <c r="N86" s="96">
        <v>0</v>
      </c>
      <c r="O86" s="96">
        <v>0</v>
      </c>
      <c r="P86" s="96">
        <v>0</v>
      </c>
      <c r="Q86" s="96">
        <v>0</v>
      </c>
      <c r="R86" s="96">
        <v>0</v>
      </c>
      <c r="S86" s="96">
        <v>0</v>
      </c>
      <c r="T86" s="96">
        <v>0</v>
      </c>
      <c r="U86" s="96">
        <v>0</v>
      </c>
      <c r="V86" s="96">
        <v>0</v>
      </c>
      <c r="W86" s="102">
        <f t="shared" si="41"/>
        <v>0</v>
      </c>
      <c r="X86" s="90"/>
      <c r="Y86" s="90"/>
      <c r="Z86" s="105">
        <f>+S86</f>
        <v>0</v>
      </c>
      <c r="AA86" s="105">
        <f>+T86</f>
        <v>0</v>
      </c>
      <c r="AB86" s="105">
        <f>+V86</f>
        <v>0</v>
      </c>
      <c r="AC86" s="93"/>
    </row>
    <row r="87" spans="1:34" s="92" customFormat="1" ht="21.75" customHeight="1">
      <c r="A87" s="456"/>
      <c r="B87" s="456"/>
      <c r="C87" s="456"/>
      <c r="D87" s="459"/>
      <c r="E87" s="461"/>
      <c r="F87" s="462"/>
      <c r="G87" s="461"/>
      <c r="H87" s="469"/>
      <c r="I87" s="99"/>
      <c r="J87" s="100"/>
      <c r="K87" s="102">
        <f>+'[1]Cdps Ene'!D456*80%</f>
        <v>9699200</v>
      </c>
      <c r="L87" s="102"/>
      <c r="M87" s="102"/>
      <c r="N87" s="102"/>
      <c r="O87" s="102"/>
      <c r="P87" s="102"/>
      <c r="Q87" s="102"/>
      <c r="R87" s="102"/>
      <c r="S87" s="102"/>
      <c r="T87" s="102"/>
      <c r="U87" s="102"/>
      <c r="V87" s="102"/>
      <c r="W87" s="102">
        <f t="shared" si="41"/>
        <v>9699200</v>
      </c>
      <c r="X87" s="117">
        <f>SUM(K87:N87)</f>
        <v>9699200</v>
      </c>
      <c r="Y87" s="106"/>
      <c r="Z87" s="105"/>
      <c r="AA87" s="105"/>
      <c r="AB87" s="105"/>
      <c r="AC87" s="93"/>
      <c r="AE87" s="183">
        <f>+K87+O87+S87</f>
        <v>9699200</v>
      </c>
      <c r="AF87" s="183">
        <f t="shared" ref="AF87:AF88" si="47">+L87+P87+T87</f>
        <v>0</v>
      </c>
      <c r="AG87" s="183">
        <f t="shared" ref="AG87:AG88" si="48">+M87+Q87+U87</f>
        <v>0</v>
      </c>
      <c r="AH87" s="183">
        <f t="shared" ref="AH87:AH88" si="49">+N87+R87+V87</f>
        <v>0</v>
      </c>
    </row>
    <row r="88" spans="1:34" s="92" customFormat="1" ht="24.75" customHeight="1">
      <c r="A88" s="456"/>
      <c r="B88" s="456"/>
      <c r="C88" s="456"/>
      <c r="D88" s="459"/>
      <c r="E88" s="461"/>
      <c r="F88" s="462"/>
      <c r="G88" s="461"/>
      <c r="H88" s="469"/>
      <c r="I88" s="99"/>
      <c r="J88" s="100"/>
      <c r="K88" s="102">
        <f>+'[1]Reg Ene'!N513</f>
        <v>9699200</v>
      </c>
      <c r="L88" s="102"/>
      <c r="M88" s="102"/>
      <c r="N88" s="102"/>
      <c r="O88" s="102"/>
      <c r="P88" s="102"/>
      <c r="Q88" s="102"/>
      <c r="R88" s="102"/>
      <c r="S88" s="102"/>
      <c r="T88" s="102"/>
      <c r="U88" s="102"/>
      <c r="V88" s="102"/>
      <c r="W88" s="102">
        <f t="shared" si="41"/>
        <v>9699200</v>
      </c>
      <c r="X88" s="117">
        <f>SUM(K88:N88)</f>
        <v>9699200</v>
      </c>
      <c r="Y88" s="106"/>
      <c r="Z88" s="105"/>
      <c r="AA88" s="105"/>
      <c r="AB88" s="105"/>
      <c r="AC88" s="93"/>
      <c r="AE88" s="184">
        <f>+K88+O88+S88</f>
        <v>9699200</v>
      </c>
      <c r="AF88" s="184">
        <f t="shared" si="47"/>
        <v>0</v>
      </c>
      <c r="AG88" s="184">
        <f t="shared" si="48"/>
        <v>0</v>
      </c>
      <c r="AH88" s="184">
        <f t="shared" si="49"/>
        <v>0</v>
      </c>
    </row>
    <row r="89" spans="1:34" s="92" customFormat="1" ht="24" customHeight="1">
      <c r="A89" s="456"/>
      <c r="B89" s="456"/>
      <c r="C89" s="456"/>
      <c r="D89" s="459"/>
      <c r="E89" s="461"/>
      <c r="F89" s="462"/>
      <c r="G89" s="461"/>
      <c r="H89" s="469"/>
      <c r="I89" s="99"/>
      <c r="J89" s="100"/>
      <c r="K89" s="102"/>
      <c r="L89" s="102"/>
      <c r="M89" s="102"/>
      <c r="N89" s="102"/>
      <c r="O89" s="102"/>
      <c r="P89" s="102"/>
      <c r="Q89" s="102"/>
      <c r="R89" s="102"/>
      <c r="S89" s="102"/>
      <c r="T89" s="102"/>
      <c r="U89" s="102"/>
      <c r="V89" s="102"/>
      <c r="W89" s="102">
        <f t="shared" si="41"/>
        <v>0</v>
      </c>
      <c r="X89" s="106"/>
      <c r="Y89" s="106"/>
      <c r="Z89" s="105"/>
      <c r="AA89" s="105"/>
      <c r="AB89" s="105"/>
      <c r="AC89" s="93"/>
    </row>
    <row r="90" spans="1:34" s="92" customFormat="1" ht="54" customHeight="1">
      <c r="A90" s="456"/>
      <c r="B90" s="456"/>
      <c r="C90" s="456"/>
      <c r="D90" s="459"/>
      <c r="E90" s="461"/>
      <c r="F90" s="462"/>
      <c r="G90" s="461"/>
      <c r="H90" s="469"/>
      <c r="I90" s="94" t="s">
        <v>193</v>
      </c>
      <c r="J90" s="95">
        <v>6641903</v>
      </c>
      <c r="K90" s="96">
        <v>6641903</v>
      </c>
      <c r="L90" s="96">
        <v>0</v>
      </c>
      <c r="M90" s="96">
        <v>0</v>
      </c>
      <c r="N90" s="96">
        <v>0</v>
      </c>
      <c r="O90" s="96">
        <f>+K90-K91</f>
        <v>4217103</v>
      </c>
      <c r="P90" s="96">
        <v>0</v>
      </c>
      <c r="Q90" s="96">
        <v>0</v>
      </c>
      <c r="R90" s="96">
        <v>0</v>
      </c>
      <c r="S90" s="96">
        <f>+O90-S91</f>
        <v>4217103</v>
      </c>
      <c r="T90" s="96">
        <v>0</v>
      </c>
      <c r="U90" s="96">
        <v>0</v>
      </c>
      <c r="V90" s="96">
        <v>0</v>
      </c>
      <c r="W90" s="107"/>
      <c r="X90" s="90"/>
      <c r="Y90" s="90"/>
      <c r="Z90" s="98">
        <f>+S90</f>
        <v>4217103</v>
      </c>
      <c r="AA90" s="98">
        <f t="shared" ref="AA90:AC90" si="50">+T90</f>
        <v>0</v>
      </c>
      <c r="AB90" s="98">
        <f t="shared" si="50"/>
        <v>0</v>
      </c>
      <c r="AC90" s="98">
        <f t="shared" si="50"/>
        <v>0</v>
      </c>
    </row>
    <row r="91" spans="1:34" s="92" customFormat="1" ht="22.5" customHeight="1">
      <c r="A91" s="456"/>
      <c r="B91" s="456"/>
      <c r="C91" s="456"/>
      <c r="D91" s="459"/>
      <c r="E91" s="461"/>
      <c r="F91" s="462"/>
      <c r="G91" s="94"/>
      <c r="H91" s="100"/>
      <c r="I91" s="99"/>
      <c r="J91" s="100"/>
      <c r="K91" s="102">
        <f>+'[1]Cdps Ene'!D456*20%</f>
        <v>2424800</v>
      </c>
      <c r="L91" s="102"/>
      <c r="M91" s="102"/>
      <c r="N91" s="102"/>
      <c r="O91" s="102"/>
      <c r="P91" s="102"/>
      <c r="Q91" s="102"/>
      <c r="R91" s="102"/>
      <c r="S91" s="102"/>
      <c r="T91" s="102"/>
      <c r="U91" s="102"/>
      <c r="V91" s="102"/>
      <c r="W91" s="102">
        <f t="shared" si="41"/>
        <v>2424800</v>
      </c>
      <c r="X91" s="117">
        <f>SUM(K91:N91)</f>
        <v>2424800</v>
      </c>
      <c r="Y91" s="106"/>
      <c r="Z91" s="105"/>
      <c r="AA91" s="105"/>
      <c r="AB91" s="105"/>
      <c r="AC91" s="93"/>
      <c r="AE91" s="183">
        <f>+K91+O91+S91</f>
        <v>2424800</v>
      </c>
      <c r="AF91" s="183">
        <f t="shared" ref="AF91:AF92" si="51">+L91+P91+T91</f>
        <v>0</v>
      </c>
      <c r="AG91" s="183">
        <f t="shared" ref="AG91:AG92" si="52">+M91+Q91+U91</f>
        <v>0</v>
      </c>
      <c r="AH91" s="183">
        <f t="shared" ref="AH91:AH92" si="53">+N91+R91+V91</f>
        <v>0</v>
      </c>
    </row>
    <row r="92" spans="1:34" s="92" customFormat="1" ht="24" customHeight="1">
      <c r="A92" s="456"/>
      <c r="B92" s="456"/>
      <c r="C92" s="456"/>
      <c r="D92" s="459"/>
      <c r="E92" s="461"/>
      <c r="F92" s="462"/>
      <c r="G92" s="94"/>
      <c r="H92" s="100"/>
      <c r="I92" s="99"/>
      <c r="J92" s="100"/>
      <c r="K92" s="102">
        <f>+'[1]Reg Ene'!N514</f>
        <v>2424800</v>
      </c>
      <c r="L92" s="102"/>
      <c r="M92" s="102"/>
      <c r="N92" s="102"/>
      <c r="O92" s="102"/>
      <c r="P92" s="102"/>
      <c r="Q92" s="102"/>
      <c r="R92" s="102"/>
      <c r="S92" s="102"/>
      <c r="T92" s="102"/>
      <c r="U92" s="102"/>
      <c r="V92" s="102"/>
      <c r="W92" s="102">
        <f t="shared" si="41"/>
        <v>2424800</v>
      </c>
      <c r="X92" s="117">
        <f>SUM(K92:N92)</f>
        <v>2424800</v>
      </c>
      <c r="Y92" s="106"/>
      <c r="Z92" s="105"/>
      <c r="AA92" s="105"/>
      <c r="AB92" s="105"/>
      <c r="AC92" s="93"/>
      <c r="AE92" s="184">
        <f>+K92+O92+S92</f>
        <v>2424800</v>
      </c>
      <c r="AF92" s="184">
        <f t="shared" si="51"/>
        <v>0</v>
      </c>
      <c r="AG92" s="184">
        <f t="shared" si="52"/>
        <v>0</v>
      </c>
      <c r="AH92" s="184">
        <f t="shared" si="53"/>
        <v>0</v>
      </c>
    </row>
    <row r="93" spans="1:34" s="92" customFormat="1" ht="23.25" customHeight="1">
      <c r="A93" s="456"/>
      <c r="B93" s="456"/>
      <c r="C93" s="456"/>
      <c r="D93" s="459"/>
      <c r="E93" s="461"/>
      <c r="F93" s="462"/>
      <c r="G93" s="94"/>
      <c r="H93" s="100"/>
      <c r="I93" s="99"/>
      <c r="J93" s="100"/>
      <c r="K93" s="102"/>
      <c r="L93" s="102"/>
      <c r="M93" s="102"/>
      <c r="N93" s="102"/>
      <c r="O93" s="102"/>
      <c r="P93" s="102"/>
      <c r="Q93" s="102"/>
      <c r="R93" s="102"/>
      <c r="S93" s="102"/>
      <c r="T93" s="102"/>
      <c r="U93" s="102"/>
      <c r="V93" s="102"/>
      <c r="W93" s="102">
        <f t="shared" si="41"/>
        <v>0</v>
      </c>
      <c r="X93" s="106"/>
      <c r="Y93" s="106"/>
      <c r="Z93" s="105"/>
      <c r="AA93" s="105"/>
      <c r="AB93" s="105"/>
      <c r="AC93" s="93"/>
    </row>
    <row r="94" spans="1:34" s="92" customFormat="1" ht="54" customHeight="1">
      <c r="A94" s="456"/>
      <c r="B94" s="456"/>
      <c r="C94" s="456"/>
      <c r="D94" s="459"/>
      <c r="E94" s="461"/>
      <c r="F94" s="462"/>
      <c r="G94" s="461" t="s">
        <v>782</v>
      </c>
      <c r="H94" s="469">
        <v>625161306.00125003</v>
      </c>
      <c r="I94" s="94" t="s">
        <v>195</v>
      </c>
      <c r="J94" s="95">
        <v>205906340.98374999</v>
      </c>
      <c r="K94" s="96">
        <v>102953170.49187499</v>
      </c>
      <c r="L94" s="96">
        <v>102953170.49187499</v>
      </c>
      <c r="M94" s="96">
        <v>0</v>
      </c>
      <c r="N94" s="96">
        <v>0</v>
      </c>
      <c r="O94" s="96">
        <f>+K94-K95</f>
        <v>64744920.491874993</v>
      </c>
      <c r="P94" s="96">
        <f>+L94-L95-P95</f>
        <v>64770420.491874993</v>
      </c>
      <c r="Q94" s="96">
        <v>0</v>
      </c>
      <c r="R94" s="96">
        <v>0</v>
      </c>
      <c r="S94" s="96">
        <f>+O94-S95</f>
        <v>64744920.491874993</v>
      </c>
      <c r="T94" s="96">
        <f>+P94-T95</f>
        <v>64770420.491874993</v>
      </c>
      <c r="U94" s="96">
        <v>0</v>
      </c>
      <c r="V94" s="96">
        <v>0</v>
      </c>
      <c r="W94" s="107"/>
      <c r="X94" s="90"/>
      <c r="Y94" s="90"/>
      <c r="Z94" s="98">
        <f>+S94</f>
        <v>64744920.491874993</v>
      </c>
      <c r="AA94" s="98">
        <f t="shared" ref="AA94:AC94" si="54">+T94</f>
        <v>64770420.491874993</v>
      </c>
      <c r="AB94" s="98">
        <f t="shared" si="54"/>
        <v>0</v>
      </c>
      <c r="AC94" s="98">
        <f t="shared" si="54"/>
        <v>0</v>
      </c>
    </row>
    <row r="95" spans="1:34" s="92" customFormat="1" ht="21.75" customHeight="1">
      <c r="A95" s="456"/>
      <c r="B95" s="456"/>
      <c r="C95" s="456"/>
      <c r="D95" s="459"/>
      <c r="E95" s="461"/>
      <c r="F95" s="462"/>
      <c r="G95" s="461"/>
      <c r="H95" s="469"/>
      <c r="I95" s="99" t="s">
        <v>758</v>
      </c>
      <c r="J95" s="100"/>
      <c r="K95" s="102">
        <f>+'[1]Cdps Ene'!D426+'[1]Cdps Ene'!D446+'[1]Cdps Ene'!D460+'[1]Cdps Ene'!D468+'[1]Cdps Ene'!D489+'[1]Cdps Ene'!D499+'[1]Cdps Ene'!D509+'[1]Cdps Ene'!D519+'[1]Cdps Ene'!R421</f>
        <v>38208250</v>
      </c>
      <c r="L95" s="102">
        <f>+'[1]Cdps Ene'!D431+'[1]Cdps Ene'!D451+'[1]Cdps Ene'!D464+'[1]Cdps Ene'!D472+'[1]Cdps Ene'!D494+'[1]Cdps Ene'!D504+'[1]Cdps Ene'!D514+'[1]Cdps Ene'!D524+'[1]Cdps Ene'!S421</f>
        <v>38182750</v>
      </c>
      <c r="M95" s="102"/>
      <c r="N95" s="102"/>
      <c r="O95" s="102"/>
      <c r="P95" s="102"/>
      <c r="Q95" s="102"/>
      <c r="R95" s="102"/>
      <c r="S95" s="102"/>
      <c r="T95" s="102"/>
      <c r="U95" s="102"/>
      <c r="V95" s="102"/>
      <c r="W95" s="102">
        <f t="shared" si="41"/>
        <v>76391000</v>
      </c>
      <c r="X95" s="117">
        <f>SUM(K95:N95)</f>
        <v>76391000</v>
      </c>
      <c r="Y95" s="104">
        <f>SUM(O95:R95)</f>
        <v>0</v>
      </c>
      <c r="Z95" s="105">
        <f>+S95</f>
        <v>0</v>
      </c>
      <c r="AA95" s="105">
        <f>+T95</f>
        <v>0</v>
      </c>
      <c r="AB95" s="105">
        <f>+V95</f>
        <v>0</v>
      </c>
      <c r="AC95" s="93"/>
      <c r="AE95" s="183">
        <f>+K95+O95+S95</f>
        <v>38208250</v>
      </c>
      <c r="AF95" s="183">
        <f t="shared" ref="AF95:AF96" si="55">+L95+P95+T95</f>
        <v>38182750</v>
      </c>
      <c r="AG95" s="183">
        <f t="shared" ref="AG95:AG96" si="56">+M95+Q95+U95</f>
        <v>0</v>
      </c>
      <c r="AH95" s="183">
        <f t="shared" ref="AH95:AH96" si="57">+N95+R95+V95</f>
        <v>0</v>
      </c>
    </row>
    <row r="96" spans="1:34" s="92" customFormat="1" ht="23.25" customHeight="1">
      <c r="A96" s="456"/>
      <c r="B96" s="456"/>
      <c r="C96" s="456"/>
      <c r="D96" s="459"/>
      <c r="E96" s="461"/>
      <c r="F96" s="462"/>
      <c r="G96" s="461"/>
      <c r="H96" s="469"/>
      <c r="I96" s="99" t="s">
        <v>759</v>
      </c>
      <c r="J96" s="100"/>
      <c r="K96" s="102">
        <f>+'[1]Reg Ene'!E496+'[1]Reg Ene'!E508+'[1]Reg Ene'!E518+'[1]Reg Ene'!E528+'[1]Reg Ene'!E534+'[1]Reg Ene'!E540+'[1]Reg Ene'!E546+'[1]Reg Ene'!S614</f>
        <v>38208250</v>
      </c>
      <c r="L96" s="102">
        <f>+'[1]Reg Ene'!E614+'[1]Reg Ene'!E626+'[1]Reg Ene'!E631+'[1]Reg Ene'!E637+'[1]Reg Ene'!E643+'[1]Reg Ene'!E649+'[1]Reg Ene'!E655+'[1]Reg Ene'!T614</f>
        <v>38182750</v>
      </c>
      <c r="M96" s="102"/>
      <c r="N96" s="102"/>
      <c r="O96" s="102"/>
      <c r="P96" s="102"/>
      <c r="Q96" s="102"/>
      <c r="R96" s="102"/>
      <c r="S96" s="102"/>
      <c r="T96" s="102"/>
      <c r="U96" s="102"/>
      <c r="V96" s="102"/>
      <c r="W96" s="102">
        <f t="shared" si="41"/>
        <v>76391000</v>
      </c>
      <c r="X96" s="117">
        <f>SUM(K96:N96)</f>
        <v>76391000</v>
      </c>
      <c r="Y96" s="104">
        <f>SUM(O96:R96)</f>
        <v>0</v>
      </c>
      <c r="Z96" s="105">
        <f>+S96</f>
        <v>0</v>
      </c>
      <c r="AA96" s="105">
        <f>+T96</f>
        <v>0</v>
      </c>
      <c r="AB96" s="105">
        <f>+V96</f>
        <v>0</v>
      </c>
      <c r="AC96" s="93"/>
      <c r="AE96" s="184">
        <f>+K96+O96+S96</f>
        <v>38208250</v>
      </c>
      <c r="AF96" s="184">
        <f t="shared" si="55"/>
        <v>38182750</v>
      </c>
      <c r="AG96" s="184">
        <f t="shared" si="56"/>
        <v>0</v>
      </c>
      <c r="AH96" s="184">
        <f t="shared" si="57"/>
        <v>0</v>
      </c>
    </row>
    <row r="97" spans="1:34" s="92" customFormat="1" ht="19.5" customHeight="1">
      <c r="A97" s="456"/>
      <c r="B97" s="456"/>
      <c r="C97" s="456"/>
      <c r="D97" s="459"/>
      <c r="E97" s="461"/>
      <c r="F97" s="462"/>
      <c r="G97" s="461"/>
      <c r="H97" s="469"/>
      <c r="I97" s="99" t="s">
        <v>760</v>
      </c>
      <c r="J97" s="100"/>
      <c r="K97" s="102"/>
      <c r="L97" s="102"/>
      <c r="M97" s="102"/>
      <c r="N97" s="102"/>
      <c r="O97" s="102"/>
      <c r="P97" s="102"/>
      <c r="Q97" s="102"/>
      <c r="R97" s="102"/>
      <c r="S97" s="102"/>
      <c r="T97" s="102"/>
      <c r="U97" s="102"/>
      <c r="V97" s="102"/>
      <c r="W97" s="102">
        <f t="shared" si="41"/>
        <v>0</v>
      </c>
      <c r="X97" s="106"/>
      <c r="Y97" s="106"/>
      <c r="Z97" s="105">
        <f>+S97</f>
        <v>0</v>
      </c>
      <c r="AA97" s="105">
        <f>+T97</f>
        <v>0</v>
      </c>
      <c r="AB97" s="105">
        <f>+V97</f>
        <v>0</v>
      </c>
      <c r="AC97" s="93"/>
    </row>
    <row r="98" spans="1:34" s="92" customFormat="1" ht="54" customHeight="1">
      <c r="A98" s="456"/>
      <c r="B98" s="456"/>
      <c r="C98" s="456"/>
      <c r="D98" s="459"/>
      <c r="E98" s="461"/>
      <c r="F98" s="462"/>
      <c r="G98" s="461"/>
      <c r="H98" s="469"/>
      <c r="I98" s="94" t="s">
        <v>197</v>
      </c>
      <c r="J98" s="95">
        <v>419254965.01749998</v>
      </c>
      <c r="K98" s="96">
        <v>209627482.50874999</v>
      </c>
      <c r="L98" s="96">
        <v>209627482.50874999</v>
      </c>
      <c r="M98" s="96">
        <v>0</v>
      </c>
      <c r="N98" s="96">
        <v>0</v>
      </c>
      <c r="O98" s="96">
        <f>+K98-K99-O99</f>
        <v>136997221.50874999</v>
      </c>
      <c r="P98" s="96">
        <f>+L98-L99-P99</f>
        <v>166487527.50874999</v>
      </c>
      <c r="Q98" s="96">
        <v>0</v>
      </c>
      <c r="R98" s="96">
        <v>0</v>
      </c>
      <c r="S98" s="96">
        <f>+O98-S99</f>
        <v>136997221.50874999</v>
      </c>
      <c r="T98" s="96">
        <f>+P98-T99</f>
        <v>166417927.50874999</v>
      </c>
      <c r="U98" s="96">
        <v>0</v>
      </c>
      <c r="V98" s="96">
        <v>0</v>
      </c>
      <c r="W98" s="107"/>
      <c r="X98" s="90"/>
      <c r="Y98" s="90"/>
      <c r="Z98" s="98">
        <f>+S98</f>
        <v>136997221.50874999</v>
      </c>
      <c r="AA98" s="98">
        <f>+T98</f>
        <v>166417927.50874999</v>
      </c>
      <c r="AB98" s="98">
        <f t="shared" ref="AB98:AC98" si="58">+U98</f>
        <v>0</v>
      </c>
      <c r="AC98" s="98">
        <f t="shared" si="58"/>
        <v>0</v>
      </c>
    </row>
    <row r="99" spans="1:34" s="92" customFormat="1" ht="18.75" customHeight="1">
      <c r="A99" s="456"/>
      <c r="B99" s="456"/>
      <c r="C99" s="456"/>
      <c r="D99" s="459"/>
      <c r="E99" s="99"/>
      <c r="F99" s="119"/>
      <c r="G99" s="99"/>
      <c r="H99" s="100"/>
      <c r="I99" s="99" t="s">
        <v>758</v>
      </c>
      <c r="J99" s="100"/>
      <c r="K99" s="102">
        <f>+'[1]Cdps Ene'!D382+'[1]Cdps Ene'!D390+'[1]Cdps Ene'!D396+'[1]Cdps Ene'!D402+'[1]Cdps Ene'!D408+'[1]Cdps Ene'!D411+'[1]Cdps Ene'!D414+'[1]Cdps Ene'!D416+'[1]Cdps Ene'!D476+'[1]Cdps Ene'!D586+'[1]Cdps Ene'!D632+'[1]Cdps Ene'!R422+'[1]Cdps Ene'!D605</f>
        <v>72605606</v>
      </c>
      <c r="L99" s="102">
        <f>+'[1]Cdps Ene'!D386+'[1]Cdps Ene'!D393+'[1]Cdps Ene'!D399+'[1]Cdps Ene'!D405+'[1]Cdps Ene'!D419+'[1]Cdps Ene'!D479+'[1]Cdps Ene'!D589+'[1]Cdps Ene'!D636+'[1]Cdps Ene'!S422+'[1]Cdps Ene'!D608</f>
        <v>43087460</v>
      </c>
      <c r="M99" s="102"/>
      <c r="N99" s="102"/>
      <c r="O99" s="102">
        <f>+'[1]Cdps Feb'!O50</f>
        <v>24655</v>
      </c>
      <c r="P99" s="102">
        <f>+'[1]Cdps Feb'!O51</f>
        <v>52495</v>
      </c>
      <c r="Q99" s="102"/>
      <c r="R99" s="102"/>
      <c r="S99" s="102"/>
      <c r="T99" s="102">
        <f>+'[1]arl marz'!D51</f>
        <v>69600</v>
      </c>
      <c r="U99" s="102"/>
      <c r="V99" s="102"/>
      <c r="W99" s="102">
        <f t="shared" si="41"/>
        <v>115839816</v>
      </c>
      <c r="X99" s="117">
        <f>SUM(K99:N99)</f>
        <v>115693066</v>
      </c>
      <c r="Y99" s="90"/>
      <c r="Z99" s="105"/>
      <c r="AA99" s="105"/>
      <c r="AB99" s="105"/>
      <c r="AC99" s="93"/>
      <c r="AE99" s="183">
        <f>+K99+O99+S99</f>
        <v>72630261</v>
      </c>
      <c r="AF99" s="183">
        <f t="shared" ref="AF99:AF100" si="59">+L99+P99+T99</f>
        <v>43209555</v>
      </c>
      <c r="AG99" s="183">
        <f t="shared" ref="AG99:AG100" si="60">+M99+Q99+U99</f>
        <v>0</v>
      </c>
      <c r="AH99" s="183">
        <f t="shared" ref="AH99:AH100" si="61">+N99+R99+V99</f>
        <v>0</v>
      </c>
    </row>
    <row r="100" spans="1:34" s="92" customFormat="1" ht="21.75" customHeight="1">
      <c r="A100" s="456"/>
      <c r="B100" s="456"/>
      <c r="C100" s="456"/>
      <c r="D100" s="459"/>
      <c r="E100" s="99"/>
      <c r="F100" s="119"/>
      <c r="G100" s="99"/>
      <c r="H100" s="100"/>
      <c r="I100" s="99" t="s">
        <v>759</v>
      </c>
      <c r="J100" s="100"/>
      <c r="K100" s="102">
        <f>+'[1]Reg Ene'!E469+'[1]Reg Ene'!E473+'[1]Reg Ene'!E475+'[1]Reg Ene'!E478+'[1]Reg Ene'!E480+'[1]Reg Ene'!E484+'[1]Reg Ene'!E488+'[1]Reg Ene'!E491+'[1]Reg Ene'!E522+'[1]Reg Ene'!E564+'[1]Reg Ene'!E582+'[1]Reg Ene'!S615</f>
        <v>72605606</v>
      </c>
      <c r="L100" s="102">
        <f>+'[1]Reg Ene'!E598+'[1]Reg Ene'!E602+'[1]Reg Ene'!E604+'[1]Reg Ene'!E607+'[1]Reg Ene'!E609+'[1]Reg Ene'!E635+'[1]Reg Ene'!E680+'[1]Reg Ene'!E694+'[1]Reg Ene'!T615</f>
        <v>43087460</v>
      </c>
      <c r="M100" s="102"/>
      <c r="N100" s="102"/>
      <c r="O100" s="102">
        <f>+'[1]Reg Feb'!O64</f>
        <v>24655</v>
      </c>
      <c r="P100" s="102">
        <f>+'[1]Reg Feb'!O65</f>
        <v>52495</v>
      </c>
      <c r="Q100" s="102"/>
      <c r="R100" s="102"/>
      <c r="S100" s="102"/>
      <c r="T100" s="102">
        <f>+'[1]arl marz'!D51</f>
        <v>69600</v>
      </c>
      <c r="U100" s="102"/>
      <c r="V100" s="102"/>
      <c r="W100" s="102">
        <f t="shared" si="41"/>
        <v>115839816</v>
      </c>
      <c r="X100" s="117">
        <f>SUM(K100:N100)</f>
        <v>115693066</v>
      </c>
      <c r="Y100" s="90"/>
      <c r="Z100" s="105"/>
      <c r="AA100" s="105"/>
      <c r="AB100" s="105"/>
      <c r="AC100" s="93"/>
      <c r="AE100" s="184">
        <f>+K100+O100+S100</f>
        <v>72630261</v>
      </c>
      <c r="AF100" s="184">
        <f t="shared" si="59"/>
        <v>43209555</v>
      </c>
      <c r="AG100" s="184">
        <f t="shared" si="60"/>
        <v>0</v>
      </c>
      <c r="AH100" s="184">
        <f t="shared" si="61"/>
        <v>0</v>
      </c>
    </row>
    <row r="101" spans="1:34" s="92" customFormat="1" ht="19.5" customHeight="1">
      <c r="A101" s="456"/>
      <c r="B101" s="456"/>
      <c r="C101" s="456"/>
      <c r="D101" s="459"/>
      <c r="E101" s="99"/>
      <c r="F101" s="119"/>
      <c r="G101" s="99"/>
      <c r="H101" s="100"/>
      <c r="I101" s="99" t="s">
        <v>760</v>
      </c>
      <c r="J101" s="100"/>
      <c r="K101" s="102">
        <f>+K99-K100</f>
        <v>0</v>
      </c>
      <c r="L101" s="102"/>
      <c r="M101" s="102"/>
      <c r="N101" s="102"/>
      <c r="O101" s="102"/>
      <c r="P101" s="102"/>
      <c r="Q101" s="102"/>
      <c r="R101" s="102"/>
      <c r="S101" s="102"/>
      <c r="T101" s="102"/>
      <c r="U101" s="102"/>
      <c r="V101" s="102"/>
      <c r="W101" s="102">
        <f t="shared" si="41"/>
        <v>0</v>
      </c>
      <c r="X101" s="90"/>
      <c r="Y101" s="90"/>
      <c r="Z101" s="105"/>
      <c r="AA101" s="105"/>
      <c r="AB101" s="105"/>
      <c r="AC101" s="93"/>
    </row>
    <row r="102" spans="1:34" s="92" customFormat="1" ht="101.25" customHeight="1">
      <c r="A102" s="457"/>
      <c r="B102" s="456"/>
      <c r="C102" s="456"/>
      <c r="D102" s="459"/>
      <c r="E102" s="94" t="s">
        <v>783</v>
      </c>
      <c r="F102" s="110">
        <v>3487918338</v>
      </c>
      <c r="G102" s="94" t="s">
        <v>199</v>
      </c>
      <c r="H102" s="95">
        <v>3487918338</v>
      </c>
      <c r="I102" s="94" t="s">
        <v>199</v>
      </c>
      <c r="J102" s="95">
        <v>3487918338</v>
      </c>
      <c r="K102" s="96">
        <v>0</v>
      </c>
      <c r="L102" s="96">
        <v>0</v>
      </c>
      <c r="M102" s="96">
        <v>3487918338</v>
      </c>
      <c r="N102" s="96">
        <v>0</v>
      </c>
      <c r="O102" s="96">
        <v>0</v>
      </c>
      <c r="P102" s="96">
        <v>0</v>
      </c>
      <c r="Q102" s="96">
        <f>+M102-M103-Q103</f>
        <v>153534338</v>
      </c>
      <c r="R102" s="96">
        <v>0</v>
      </c>
      <c r="S102" s="96">
        <v>0</v>
      </c>
      <c r="T102" s="96">
        <v>0</v>
      </c>
      <c r="U102" s="96">
        <f>+Q102-U103</f>
        <v>153534338</v>
      </c>
      <c r="V102" s="96">
        <v>0</v>
      </c>
      <c r="W102" s="107"/>
      <c r="X102" s="116"/>
      <c r="Y102" s="116"/>
      <c r="Z102" s="98">
        <f>+S102</f>
        <v>0</v>
      </c>
      <c r="AA102" s="98">
        <f t="shared" ref="AA102:AC102" si="62">+T102</f>
        <v>0</v>
      </c>
      <c r="AB102" s="98">
        <f t="shared" si="62"/>
        <v>153534338</v>
      </c>
      <c r="AC102" s="98">
        <f t="shared" si="62"/>
        <v>0</v>
      </c>
    </row>
    <row r="103" spans="1:34" s="92" customFormat="1" ht="25.5" customHeight="1">
      <c r="A103" s="120"/>
      <c r="B103" s="456"/>
      <c r="C103" s="456"/>
      <c r="D103" s="459"/>
      <c r="E103" s="99"/>
      <c r="F103" s="119"/>
      <c r="G103" s="99"/>
      <c r="H103" s="100"/>
      <c r="I103" s="99" t="s">
        <v>758</v>
      </c>
      <c r="J103" s="100"/>
      <c r="K103" s="102"/>
      <c r="L103" s="102"/>
      <c r="M103" s="102">
        <f>+'[1]Cdps Ene'!D338+'[1]Cdps Ene'!D344</f>
        <v>3334384000</v>
      </c>
      <c r="N103" s="102"/>
      <c r="O103" s="102"/>
      <c r="P103" s="102"/>
      <c r="Q103" s="102">
        <f>+'[1]Cdps Ene'!H338+'[1]Cdps Ene'!H344</f>
        <v>0</v>
      </c>
      <c r="R103" s="102"/>
      <c r="S103" s="102"/>
      <c r="T103" s="102"/>
      <c r="U103" s="102">
        <f>+'[1]Cdps Ene'!L338+'[1]Cdps Ene'!L344</f>
        <v>0</v>
      </c>
      <c r="V103" s="102"/>
      <c r="W103" s="102">
        <f t="shared" si="41"/>
        <v>3334384000</v>
      </c>
      <c r="X103" s="104">
        <f>+M103</f>
        <v>3334384000</v>
      </c>
      <c r="Y103" s="104">
        <f>+Q103</f>
        <v>0</v>
      </c>
      <c r="Z103" s="105"/>
      <c r="AA103" s="105"/>
      <c r="AB103" s="105"/>
      <c r="AC103" s="93"/>
      <c r="AE103" s="183">
        <f>+K103+O103+S103</f>
        <v>0</v>
      </c>
      <c r="AF103" s="183">
        <f t="shared" ref="AF103:AF104" si="63">+L103+P103+T103</f>
        <v>0</v>
      </c>
      <c r="AG103" s="183">
        <f t="shared" ref="AG103:AG104" si="64">+M103+Q103+U103</f>
        <v>3334384000</v>
      </c>
      <c r="AH103" s="183">
        <f t="shared" ref="AH103:AH104" si="65">+N103+R103+V103</f>
        <v>0</v>
      </c>
    </row>
    <row r="104" spans="1:34" s="92" customFormat="1" ht="20.25" customHeight="1">
      <c r="A104" s="121"/>
      <c r="B104" s="120"/>
      <c r="C104" s="120"/>
      <c r="D104" s="122"/>
      <c r="E104" s="99"/>
      <c r="F104" s="119"/>
      <c r="G104" s="99"/>
      <c r="H104" s="100"/>
      <c r="I104" s="99" t="s">
        <v>759</v>
      </c>
      <c r="J104" s="100"/>
      <c r="K104" s="102"/>
      <c r="L104" s="102"/>
      <c r="M104" s="102">
        <f>+'[1]Reg Ene'!E418+'[1]Reg Ene'!E426</f>
        <v>3334384000</v>
      </c>
      <c r="N104" s="102"/>
      <c r="O104" s="102"/>
      <c r="P104" s="102"/>
      <c r="Q104" s="102"/>
      <c r="R104" s="102"/>
      <c r="S104" s="102"/>
      <c r="T104" s="102"/>
      <c r="U104" s="102"/>
      <c r="V104" s="102"/>
      <c r="W104" s="102">
        <f t="shared" si="41"/>
        <v>3334384000</v>
      </c>
      <c r="X104" s="104">
        <f t="shared" ref="X104" si="66">+M104</f>
        <v>3334384000</v>
      </c>
      <c r="Y104" s="104">
        <f t="shared" ref="Y104" si="67">+Q104</f>
        <v>0</v>
      </c>
      <c r="Z104" s="105"/>
      <c r="AA104" s="105"/>
      <c r="AB104" s="105"/>
      <c r="AC104" s="93"/>
      <c r="AE104" s="184">
        <f>+K104+O104+S104</f>
        <v>0</v>
      </c>
      <c r="AF104" s="184">
        <f t="shared" si="63"/>
        <v>0</v>
      </c>
      <c r="AG104" s="184">
        <f t="shared" si="64"/>
        <v>3334384000</v>
      </c>
      <c r="AH104" s="184">
        <f t="shared" si="65"/>
        <v>0</v>
      </c>
    </row>
    <row r="105" spans="1:34" s="92" customFormat="1" ht="25.5" customHeight="1">
      <c r="A105" s="121"/>
      <c r="B105" s="120"/>
      <c r="C105" s="120"/>
      <c r="D105" s="122"/>
      <c r="E105" s="99"/>
      <c r="F105" s="119"/>
      <c r="G105" s="99"/>
      <c r="H105" s="100"/>
      <c r="I105" s="99" t="s">
        <v>760</v>
      </c>
      <c r="J105" s="100"/>
      <c r="K105" s="102"/>
      <c r="L105" s="102"/>
      <c r="M105" s="102"/>
      <c r="N105" s="102"/>
      <c r="O105" s="102"/>
      <c r="P105" s="102"/>
      <c r="Q105" s="102"/>
      <c r="R105" s="102"/>
      <c r="S105" s="102"/>
      <c r="T105" s="102"/>
      <c r="U105" s="102"/>
      <c r="V105" s="102"/>
      <c r="W105" s="102">
        <f t="shared" si="41"/>
        <v>0</v>
      </c>
      <c r="X105" s="106"/>
      <c r="Y105" s="106"/>
      <c r="Z105" s="105"/>
      <c r="AA105" s="105"/>
      <c r="AB105" s="105"/>
      <c r="AC105" s="93"/>
    </row>
    <row r="106" spans="1:34" ht="40" customHeight="1">
      <c r="A106" s="470" t="s">
        <v>784</v>
      </c>
      <c r="B106" s="470"/>
      <c r="C106" s="470"/>
      <c r="D106" s="470"/>
      <c r="E106" s="470"/>
      <c r="F106" s="470"/>
      <c r="G106" s="470"/>
      <c r="H106" s="470"/>
      <c r="I106" s="470"/>
      <c r="J106" s="95">
        <v>27401175377.306824</v>
      </c>
      <c r="K106" s="95">
        <v>9091761522.1000004</v>
      </c>
      <c r="L106" s="95">
        <v>14795968420.226826</v>
      </c>
      <c r="M106" s="95">
        <v>3513445434.98</v>
      </c>
      <c r="N106" s="95">
        <v>0</v>
      </c>
      <c r="O106" s="95"/>
      <c r="P106" s="95"/>
      <c r="Q106" s="95"/>
      <c r="R106" s="95">
        <v>0</v>
      </c>
      <c r="S106" s="95"/>
      <c r="T106" s="95"/>
      <c r="U106" s="95"/>
      <c r="V106" s="95">
        <v>0</v>
      </c>
      <c r="W106" s="107"/>
      <c r="X106" s="90"/>
      <c r="Y106" s="90"/>
      <c r="Z106" s="105"/>
      <c r="AA106" s="105"/>
      <c r="AB106" s="105"/>
    </row>
    <row r="107" spans="1:34" s="92" customFormat="1" ht="5.15" customHeight="1">
      <c r="A107" s="471"/>
      <c r="B107" s="471"/>
      <c r="C107" s="471"/>
      <c r="D107" s="471"/>
      <c r="E107" s="471"/>
      <c r="F107" s="471"/>
      <c r="G107" s="471"/>
      <c r="H107" s="471"/>
      <c r="I107" s="471"/>
      <c r="J107" s="471"/>
      <c r="K107" s="471"/>
      <c r="L107" s="471"/>
      <c r="M107" s="471"/>
      <c r="N107" s="471"/>
      <c r="W107" s="102">
        <f t="shared" si="41"/>
        <v>0</v>
      </c>
      <c r="X107" s="123"/>
      <c r="Y107" s="123"/>
      <c r="Z107" s="105"/>
      <c r="AA107" s="105"/>
      <c r="AB107" s="105"/>
      <c r="AC107" s="93"/>
    </row>
    <row r="108" spans="1:34" s="83" customFormat="1" ht="20.25" customHeight="1">
      <c r="A108" s="432"/>
      <c r="B108" s="433"/>
      <c r="C108" s="433"/>
      <c r="D108" s="434"/>
      <c r="E108" s="441" t="s">
        <v>737</v>
      </c>
      <c r="F108" s="442"/>
      <c r="G108" s="442"/>
      <c r="H108" s="442"/>
      <c r="I108" s="442"/>
      <c r="J108" s="442"/>
      <c r="K108" s="442"/>
      <c r="L108" s="442"/>
      <c r="M108" s="442"/>
      <c r="N108" s="443"/>
      <c r="W108" s="102">
        <f t="shared" si="41"/>
        <v>0</v>
      </c>
      <c r="X108" s="124"/>
      <c r="Y108" s="124"/>
      <c r="Z108" s="105"/>
      <c r="AA108" s="105"/>
      <c r="AB108" s="105"/>
    </row>
    <row r="109" spans="1:34" s="83" customFormat="1" ht="20.25" customHeight="1">
      <c r="A109" s="435"/>
      <c r="B109" s="436"/>
      <c r="C109" s="436"/>
      <c r="D109" s="437"/>
      <c r="E109" s="444"/>
      <c r="F109" s="445"/>
      <c r="G109" s="445"/>
      <c r="H109" s="445"/>
      <c r="I109" s="445"/>
      <c r="J109" s="445"/>
      <c r="K109" s="445"/>
      <c r="L109" s="445"/>
      <c r="M109" s="445"/>
      <c r="N109" s="446"/>
      <c r="W109" s="102">
        <f t="shared" si="41"/>
        <v>0</v>
      </c>
      <c r="X109" s="124"/>
      <c r="Y109" s="124"/>
      <c r="Z109" s="105"/>
      <c r="AA109" s="105"/>
      <c r="AB109" s="105"/>
    </row>
    <row r="110" spans="1:34" s="83" customFormat="1" ht="20.25" customHeight="1">
      <c r="A110" s="435"/>
      <c r="B110" s="436"/>
      <c r="C110" s="436"/>
      <c r="D110" s="437"/>
      <c r="E110" s="444"/>
      <c r="F110" s="445"/>
      <c r="G110" s="445"/>
      <c r="H110" s="445"/>
      <c r="I110" s="445"/>
      <c r="J110" s="445"/>
      <c r="K110" s="445"/>
      <c r="L110" s="445"/>
      <c r="M110" s="445"/>
      <c r="N110" s="446"/>
      <c r="W110" s="102">
        <f t="shared" si="41"/>
        <v>0</v>
      </c>
      <c r="X110" s="124"/>
      <c r="Y110" s="124"/>
      <c r="Z110" s="105"/>
      <c r="AA110" s="105"/>
      <c r="AB110" s="105"/>
    </row>
    <row r="111" spans="1:34" s="83" customFormat="1" ht="20.25" customHeight="1">
      <c r="A111" s="438"/>
      <c r="B111" s="439"/>
      <c r="C111" s="439"/>
      <c r="D111" s="440"/>
      <c r="E111" s="447"/>
      <c r="F111" s="448"/>
      <c r="G111" s="448"/>
      <c r="H111" s="448"/>
      <c r="I111" s="448"/>
      <c r="J111" s="448"/>
      <c r="K111" s="448"/>
      <c r="L111" s="448"/>
      <c r="M111" s="448"/>
      <c r="N111" s="449"/>
      <c r="W111" s="102">
        <f t="shared" si="41"/>
        <v>0</v>
      </c>
      <c r="X111" s="124"/>
      <c r="Y111" s="124"/>
      <c r="Z111" s="105"/>
      <c r="AA111" s="105"/>
      <c r="AB111" s="105"/>
    </row>
    <row r="112" spans="1:34" ht="5.15" customHeight="1">
      <c r="A112" s="450"/>
      <c r="B112" s="450"/>
      <c r="C112" s="450"/>
      <c r="D112" s="450"/>
      <c r="E112" s="450"/>
      <c r="F112" s="450"/>
      <c r="G112" s="450"/>
      <c r="H112" s="450"/>
      <c r="I112" s="450"/>
      <c r="J112" s="450"/>
      <c r="K112" s="450"/>
      <c r="L112" s="450"/>
      <c r="M112" s="450"/>
      <c r="N112" s="450"/>
      <c r="W112" s="102">
        <f t="shared" si="41"/>
        <v>0</v>
      </c>
      <c r="X112" s="125"/>
      <c r="Y112" s="125"/>
      <c r="Z112" s="105"/>
      <c r="AA112" s="105"/>
      <c r="AB112" s="105"/>
    </row>
    <row r="113" spans="1:34" s="92" customFormat="1" ht="36" customHeight="1">
      <c r="A113" s="463" t="s">
        <v>742</v>
      </c>
      <c r="B113" s="467" t="s">
        <v>743</v>
      </c>
      <c r="C113" s="467" t="s">
        <v>744</v>
      </c>
      <c r="D113" s="468" t="s">
        <v>745</v>
      </c>
      <c r="E113" s="463" t="s">
        <v>746</v>
      </c>
      <c r="F113" s="464" t="s">
        <v>747</v>
      </c>
      <c r="G113" s="463" t="s">
        <v>748</v>
      </c>
      <c r="H113" s="464" t="s">
        <v>749</v>
      </c>
      <c r="I113" s="465" t="s">
        <v>750</v>
      </c>
      <c r="J113" s="466" t="s">
        <v>751</v>
      </c>
      <c r="K113" s="454" t="s">
        <v>752</v>
      </c>
      <c r="L113" s="454"/>
      <c r="M113" s="454"/>
      <c r="N113" s="454"/>
      <c r="O113" s="454" t="s">
        <v>752</v>
      </c>
      <c r="P113" s="454"/>
      <c r="Q113" s="454"/>
      <c r="R113" s="454"/>
      <c r="S113" s="454" t="s">
        <v>752</v>
      </c>
      <c r="T113" s="454"/>
      <c r="U113" s="454"/>
      <c r="V113" s="454"/>
      <c r="W113" s="102">
        <f t="shared" si="41"/>
        <v>0</v>
      </c>
      <c r="X113" s="90"/>
      <c r="Y113" s="90"/>
      <c r="Z113" s="105"/>
      <c r="AA113" s="105"/>
      <c r="AB113" s="105"/>
      <c r="AC113" s="93"/>
    </row>
    <row r="114" spans="1:34" s="92" customFormat="1" ht="45.75" customHeight="1">
      <c r="A114" s="463"/>
      <c r="B114" s="467"/>
      <c r="C114" s="467"/>
      <c r="D114" s="468"/>
      <c r="E114" s="463"/>
      <c r="F114" s="464"/>
      <c r="G114" s="463"/>
      <c r="H114" s="464"/>
      <c r="I114" s="465"/>
      <c r="J114" s="466"/>
      <c r="K114" s="91" t="s">
        <v>753</v>
      </c>
      <c r="L114" s="91" t="s">
        <v>754</v>
      </c>
      <c r="M114" s="91" t="s">
        <v>755</v>
      </c>
      <c r="N114" s="91" t="s">
        <v>756</v>
      </c>
      <c r="O114" s="91" t="s">
        <v>753</v>
      </c>
      <c r="P114" s="91" t="s">
        <v>754</v>
      </c>
      <c r="Q114" s="91" t="s">
        <v>755</v>
      </c>
      <c r="R114" s="91" t="s">
        <v>756</v>
      </c>
      <c r="S114" s="91" t="s">
        <v>753</v>
      </c>
      <c r="T114" s="91" t="s">
        <v>754</v>
      </c>
      <c r="U114" s="91" t="s">
        <v>755</v>
      </c>
      <c r="V114" s="91" t="s">
        <v>756</v>
      </c>
      <c r="W114" s="102">
        <f t="shared" si="41"/>
        <v>0</v>
      </c>
      <c r="X114" s="90"/>
      <c r="Y114" s="90"/>
      <c r="Z114" s="105"/>
      <c r="AA114" s="105"/>
      <c r="AB114" s="105"/>
      <c r="AC114" s="93"/>
    </row>
    <row r="115" spans="1:34" s="92" customFormat="1" ht="114.75" customHeight="1">
      <c r="A115" s="475" t="s">
        <v>785</v>
      </c>
      <c r="B115" s="475" t="s">
        <v>105</v>
      </c>
      <c r="C115" s="475" t="s">
        <v>786</v>
      </c>
      <c r="D115" s="469">
        <v>1324883700</v>
      </c>
      <c r="E115" s="461" t="s">
        <v>787</v>
      </c>
      <c r="F115" s="469">
        <v>864883700</v>
      </c>
      <c r="G115" s="94" t="s">
        <v>788</v>
      </c>
      <c r="H115" s="95">
        <v>233782200</v>
      </c>
      <c r="I115" s="94" t="s">
        <v>202</v>
      </c>
      <c r="J115" s="95">
        <v>233782200</v>
      </c>
      <c r="K115" s="96">
        <v>233782200</v>
      </c>
      <c r="L115" s="96">
        <v>0</v>
      </c>
      <c r="M115" s="96">
        <v>0</v>
      </c>
      <c r="N115" s="96">
        <v>0</v>
      </c>
      <c r="O115" s="96">
        <f>+K115-K117-O117</f>
        <v>210118759</v>
      </c>
      <c r="P115" s="96">
        <v>0</v>
      </c>
      <c r="Q115" s="96">
        <v>0</v>
      </c>
      <c r="R115" s="96">
        <v>0</v>
      </c>
      <c r="S115" s="96">
        <f>+O115-S117</f>
        <v>210118759</v>
      </c>
      <c r="T115" s="96">
        <v>0</v>
      </c>
      <c r="U115" s="96">
        <v>0</v>
      </c>
      <c r="V115" s="96">
        <v>0</v>
      </c>
      <c r="W115" s="107"/>
      <c r="X115" s="90"/>
      <c r="Y115" s="90"/>
      <c r="Z115" s="98">
        <f>+S115</f>
        <v>210118759</v>
      </c>
      <c r="AA115" s="98">
        <f t="shared" ref="AA115:AC115" si="68">+T115</f>
        <v>0</v>
      </c>
      <c r="AB115" s="98">
        <f t="shared" si="68"/>
        <v>0</v>
      </c>
      <c r="AC115" s="98">
        <f t="shared" si="68"/>
        <v>0</v>
      </c>
    </row>
    <row r="116" spans="1:34" s="92" customFormat="1" ht="90" hidden="1" customHeight="1">
      <c r="A116" s="475"/>
      <c r="B116" s="475"/>
      <c r="C116" s="475"/>
      <c r="D116" s="469"/>
      <c r="E116" s="461"/>
      <c r="F116" s="469"/>
      <c r="G116" s="472" t="s">
        <v>789</v>
      </c>
      <c r="H116" s="469">
        <v>530000000</v>
      </c>
      <c r="I116" s="94" t="s">
        <v>204</v>
      </c>
      <c r="J116" s="95">
        <v>0</v>
      </c>
      <c r="K116" s="96">
        <v>0</v>
      </c>
      <c r="L116" s="96">
        <v>0</v>
      </c>
      <c r="M116" s="96">
        <v>0</v>
      </c>
      <c r="N116" s="96">
        <v>0</v>
      </c>
      <c r="O116" s="96">
        <v>0</v>
      </c>
      <c r="P116" s="96">
        <v>0</v>
      </c>
      <c r="Q116" s="96">
        <v>0</v>
      </c>
      <c r="R116" s="96">
        <v>0</v>
      </c>
      <c r="S116" s="96">
        <v>0</v>
      </c>
      <c r="T116" s="96">
        <v>0</v>
      </c>
      <c r="U116" s="96">
        <v>0</v>
      </c>
      <c r="V116" s="96">
        <v>0</v>
      </c>
      <c r="W116" s="102">
        <f t="shared" si="41"/>
        <v>0</v>
      </c>
      <c r="X116" s="90"/>
      <c r="Y116" s="90"/>
      <c r="Z116" s="105">
        <f>+S116</f>
        <v>0</v>
      </c>
      <c r="AA116" s="105">
        <f>+T116</f>
        <v>0</v>
      </c>
      <c r="AB116" s="105">
        <f>+V116</f>
        <v>0</v>
      </c>
      <c r="AC116" s="93"/>
    </row>
    <row r="117" spans="1:34" s="92" customFormat="1" ht="18.75" customHeight="1">
      <c r="A117" s="475"/>
      <c r="B117" s="475"/>
      <c r="C117" s="475"/>
      <c r="D117" s="469"/>
      <c r="E117" s="461"/>
      <c r="F117" s="469"/>
      <c r="G117" s="473"/>
      <c r="H117" s="469"/>
      <c r="I117" s="99" t="s">
        <v>758</v>
      </c>
      <c r="J117" s="100"/>
      <c r="K117" s="102">
        <f>+'[1]Cdps Ene'!D47+'[1]Cdps Ene'!D51+'[1]Cdps Ene'!D59+'[1]Cdps Ene'!D62-72200</f>
        <v>23663441</v>
      </c>
      <c r="L117" s="102"/>
      <c r="M117" s="102"/>
      <c r="N117" s="102"/>
      <c r="O117" s="102"/>
      <c r="P117" s="102"/>
      <c r="Q117" s="102"/>
      <c r="R117" s="102"/>
      <c r="S117" s="102"/>
      <c r="T117" s="102"/>
      <c r="U117" s="102"/>
      <c r="V117" s="102"/>
      <c r="W117" s="102">
        <f t="shared" si="41"/>
        <v>23663441</v>
      </c>
      <c r="X117" s="104">
        <f>+K117</f>
        <v>23663441</v>
      </c>
      <c r="Y117" s="104">
        <f>+O117</f>
        <v>0</v>
      </c>
      <c r="Z117" s="105"/>
      <c r="AA117" s="105"/>
      <c r="AB117" s="105"/>
      <c r="AC117" s="93"/>
      <c r="AE117" s="183">
        <f>+K117+O117+S117</f>
        <v>23663441</v>
      </c>
      <c r="AF117" s="183">
        <f t="shared" ref="AF117:AF118" si="69">+L117+P117+T117</f>
        <v>0</v>
      </c>
      <c r="AG117" s="183">
        <f t="shared" ref="AG117:AG118" si="70">+M117+Q117+U117</f>
        <v>0</v>
      </c>
      <c r="AH117" s="183">
        <f t="shared" ref="AH117:AH118" si="71">+N117+R117+V117</f>
        <v>0</v>
      </c>
    </row>
    <row r="118" spans="1:34" s="92" customFormat="1" ht="18" customHeight="1">
      <c r="A118" s="475"/>
      <c r="B118" s="475"/>
      <c r="C118" s="475"/>
      <c r="D118" s="469"/>
      <c r="E118" s="461"/>
      <c r="F118" s="469"/>
      <c r="G118" s="473"/>
      <c r="H118" s="469"/>
      <c r="I118" s="99" t="s">
        <v>759</v>
      </c>
      <c r="J118" s="100"/>
      <c r="K118" s="102">
        <f>+'[1]Reg Ene'!E47+'[1]Reg Ene'!E52+'[1]Reg Ene'!E63+'[1]Reg Ene'!E67-72200</f>
        <v>23663441</v>
      </c>
      <c r="L118" s="102"/>
      <c r="M118" s="102"/>
      <c r="N118" s="102"/>
      <c r="O118" s="102"/>
      <c r="P118" s="102"/>
      <c r="Q118" s="102"/>
      <c r="R118" s="102"/>
      <c r="S118" s="102"/>
      <c r="T118" s="102"/>
      <c r="U118" s="102"/>
      <c r="V118" s="102"/>
      <c r="W118" s="102">
        <f t="shared" si="41"/>
        <v>23663441</v>
      </c>
      <c r="X118" s="104">
        <f>+K118</f>
        <v>23663441</v>
      </c>
      <c r="Y118" s="104">
        <f>+O118</f>
        <v>0</v>
      </c>
      <c r="Z118" s="105"/>
      <c r="AA118" s="105"/>
      <c r="AB118" s="105"/>
      <c r="AC118" s="93"/>
      <c r="AE118" s="184">
        <f>+K118+O118+S118</f>
        <v>23663441</v>
      </c>
      <c r="AF118" s="184">
        <f t="shared" si="69"/>
        <v>0</v>
      </c>
      <c r="AG118" s="184">
        <f t="shared" si="70"/>
        <v>0</v>
      </c>
      <c r="AH118" s="184">
        <f t="shared" si="71"/>
        <v>0</v>
      </c>
    </row>
    <row r="119" spans="1:34" s="92" customFormat="1" ht="18" customHeight="1">
      <c r="A119" s="475"/>
      <c r="B119" s="475"/>
      <c r="C119" s="475"/>
      <c r="D119" s="469"/>
      <c r="E119" s="461"/>
      <c r="F119" s="469"/>
      <c r="G119" s="473"/>
      <c r="H119" s="469"/>
      <c r="I119" s="99" t="s">
        <v>760</v>
      </c>
      <c r="J119" s="100"/>
      <c r="K119" s="102"/>
      <c r="L119" s="102"/>
      <c r="M119" s="102"/>
      <c r="N119" s="102"/>
      <c r="O119" s="102"/>
      <c r="P119" s="102"/>
      <c r="Q119" s="102"/>
      <c r="R119" s="102"/>
      <c r="S119" s="102">
        <f>+'[1]Oblig a Marzo'!G72+'[1]Oblig a Marzo'!G73</f>
        <v>4530000</v>
      </c>
      <c r="T119" s="102"/>
      <c r="U119" s="102"/>
      <c r="V119" s="102"/>
      <c r="W119" s="102">
        <f t="shared" si="41"/>
        <v>4530000</v>
      </c>
      <c r="X119" s="106"/>
      <c r="Y119" s="106"/>
      <c r="Z119" s="105"/>
      <c r="AA119" s="105"/>
      <c r="AB119" s="105"/>
      <c r="AC119" s="93"/>
    </row>
    <row r="120" spans="1:34" s="92" customFormat="1" ht="103.5" customHeight="1">
      <c r="A120" s="475"/>
      <c r="B120" s="475"/>
      <c r="C120" s="475"/>
      <c r="D120" s="469"/>
      <c r="E120" s="461"/>
      <c r="F120" s="469"/>
      <c r="G120" s="473"/>
      <c r="H120" s="469"/>
      <c r="I120" s="94" t="s">
        <v>790</v>
      </c>
      <c r="J120" s="95">
        <v>400000000</v>
      </c>
      <c r="K120" s="96">
        <v>400000000</v>
      </c>
      <c r="L120" s="96">
        <v>0</v>
      </c>
      <c r="M120" s="96">
        <v>0</v>
      </c>
      <c r="N120" s="96">
        <v>0</v>
      </c>
      <c r="O120" s="96">
        <f>+K120-K121-O121</f>
        <v>914484.25999999046</v>
      </c>
      <c r="P120" s="96">
        <v>0</v>
      </c>
      <c r="Q120" s="96">
        <v>0</v>
      </c>
      <c r="R120" s="96">
        <v>0</v>
      </c>
      <c r="S120" s="96">
        <f>+O120-S121</f>
        <v>914484.25999999046</v>
      </c>
      <c r="T120" s="96">
        <v>0</v>
      </c>
      <c r="U120" s="96">
        <v>0</v>
      </c>
      <c r="V120" s="96">
        <v>0</v>
      </c>
      <c r="W120" s="107"/>
      <c r="X120" s="90"/>
      <c r="Y120" s="90"/>
      <c r="Z120" s="98">
        <f>+S120</f>
        <v>914484.25999999046</v>
      </c>
      <c r="AA120" s="98">
        <f t="shared" ref="AA120:AC120" si="72">+T120</f>
        <v>0</v>
      </c>
      <c r="AB120" s="98">
        <f t="shared" si="72"/>
        <v>0</v>
      </c>
      <c r="AC120" s="98">
        <f t="shared" si="72"/>
        <v>0</v>
      </c>
    </row>
    <row r="121" spans="1:34" s="92" customFormat="1" ht="23.25" customHeight="1">
      <c r="A121" s="475"/>
      <c r="B121" s="475"/>
      <c r="C121" s="475"/>
      <c r="D121" s="469"/>
      <c r="E121" s="461"/>
      <c r="F121" s="469"/>
      <c r="G121" s="473"/>
      <c r="H121" s="469"/>
      <c r="I121" s="99" t="s">
        <v>758</v>
      </c>
      <c r="J121" s="100"/>
      <c r="K121" s="102">
        <f>+'[1]Cdps Ene'!Q26+'[1]Cdps Ene'!D82</f>
        <v>399085515.74000001</v>
      </c>
      <c r="L121" s="102"/>
      <c r="M121" s="102"/>
      <c r="N121" s="102"/>
      <c r="O121" s="102"/>
      <c r="P121" s="102"/>
      <c r="Q121" s="102"/>
      <c r="R121" s="102"/>
      <c r="S121" s="102"/>
      <c r="T121" s="102"/>
      <c r="U121" s="102"/>
      <c r="V121" s="102"/>
      <c r="W121" s="102">
        <f t="shared" si="41"/>
        <v>399085515.74000001</v>
      </c>
      <c r="X121" s="104">
        <f>+K121</f>
        <v>399085515.74000001</v>
      </c>
      <c r="Y121" s="104">
        <f>+O121</f>
        <v>0</v>
      </c>
      <c r="Z121" s="105"/>
      <c r="AA121" s="105"/>
      <c r="AB121" s="105"/>
      <c r="AC121" s="93"/>
      <c r="AE121" s="183">
        <f>+K121+O121+S121</f>
        <v>399085515.74000001</v>
      </c>
      <c r="AF121" s="183">
        <f t="shared" ref="AF121:AF122" si="73">+L121+P121+T121</f>
        <v>0</v>
      </c>
      <c r="AG121" s="183">
        <f t="shared" ref="AG121:AG122" si="74">+M121+Q121+U121</f>
        <v>0</v>
      </c>
      <c r="AH121" s="183">
        <f t="shared" ref="AH121:AH122" si="75">+N121+R121+V121</f>
        <v>0</v>
      </c>
    </row>
    <row r="122" spans="1:34" s="92" customFormat="1" ht="23.25" customHeight="1">
      <c r="A122" s="475"/>
      <c r="B122" s="475"/>
      <c r="C122" s="475"/>
      <c r="D122" s="469"/>
      <c r="E122" s="461"/>
      <c r="F122" s="469"/>
      <c r="G122" s="473"/>
      <c r="H122" s="469"/>
      <c r="I122" s="99" t="s">
        <v>759</v>
      </c>
      <c r="J122" s="100"/>
      <c r="K122" s="102">
        <f>+'[1]Reg Ene'!Q22+'[1]Reg Ene'!E104</f>
        <v>399085515.74000001</v>
      </c>
      <c r="L122" s="102"/>
      <c r="M122" s="102"/>
      <c r="N122" s="102"/>
      <c r="O122" s="102"/>
      <c r="P122" s="102"/>
      <c r="Q122" s="102"/>
      <c r="R122" s="102"/>
      <c r="S122" s="102"/>
      <c r="T122" s="102"/>
      <c r="U122" s="102"/>
      <c r="V122" s="102"/>
      <c r="W122" s="102">
        <f t="shared" si="41"/>
        <v>399085515.74000001</v>
      </c>
      <c r="X122" s="104">
        <f>+K122</f>
        <v>399085515.74000001</v>
      </c>
      <c r="Y122" s="104">
        <f>+O122</f>
        <v>0</v>
      </c>
      <c r="Z122" s="105"/>
      <c r="AA122" s="105"/>
      <c r="AB122" s="105"/>
      <c r="AC122" s="93"/>
      <c r="AE122" s="184">
        <f>+K122+O122+S122</f>
        <v>399085515.74000001</v>
      </c>
      <c r="AF122" s="184">
        <f t="shared" si="73"/>
        <v>0</v>
      </c>
      <c r="AG122" s="184">
        <f t="shared" si="74"/>
        <v>0</v>
      </c>
      <c r="AH122" s="184">
        <f t="shared" si="75"/>
        <v>0</v>
      </c>
    </row>
    <row r="123" spans="1:34" s="92" customFormat="1" ht="21.75" customHeight="1">
      <c r="A123" s="475"/>
      <c r="B123" s="475"/>
      <c r="C123" s="475"/>
      <c r="D123" s="469"/>
      <c r="E123" s="461"/>
      <c r="F123" s="469"/>
      <c r="G123" s="473"/>
      <c r="H123" s="469"/>
      <c r="I123" s="99" t="s">
        <v>760</v>
      </c>
      <c r="J123" s="100"/>
      <c r="K123" s="102"/>
      <c r="L123" s="102"/>
      <c r="M123" s="102"/>
      <c r="N123" s="102"/>
      <c r="O123" s="102"/>
      <c r="P123" s="102"/>
      <c r="Q123" s="102"/>
      <c r="R123" s="102"/>
      <c r="S123" s="102"/>
      <c r="T123" s="102"/>
      <c r="U123" s="102"/>
      <c r="V123" s="102"/>
      <c r="W123" s="102">
        <f t="shared" si="41"/>
        <v>0</v>
      </c>
      <c r="X123" s="106"/>
      <c r="Y123" s="106"/>
      <c r="Z123" s="105"/>
      <c r="AA123" s="105"/>
      <c r="AB123" s="105"/>
      <c r="AC123" s="93"/>
    </row>
    <row r="124" spans="1:34" s="92" customFormat="1" ht="90" customHeight="1">
      <c r="A124" s="475"/>
      <c r="B124" s="475"/>
      <c r="C124" s="475"/>
      <c r="D124" s="469"/>
      <c r="E124" s="461"/>
      <c r="F124" s="469"/>
      <c r="G124" s="473"/>
      <c r="H124" s="469"/>
      <c r="I124" s="94" t="s">
        <v>791</v>
      </c>
      <c r="J124" s="95">
        <v>130000000</v>
      </c>
      <c r="K124" s="96">
        <v>130000000</v>
      </c>
      <c r="L124" s="96">
        <v>0</v>
      </c>
      <c r="M124" s="96">
        <v>0</v>
      </c>
      <c r="N124" s="96">
        <v>0</v>
      </c>
      <c r="O124" s="96">
        <f>+K124-K127-O127</f>
        <v>0</v>
      </c>
      <c r="P124" s="96">
        <v>0</v>
      </c>
      <c r="Q124" s="96">
        <v>0</v>
      </c>
      <c r="R124" s="96">
        <v>0</v>
      </c>
      <c r="S124" s="96">
        <f>+O124-S127</f>
        <v>0</v>
      </c>
      <c r="T124" s="96">
        <v>0</v>
      </c>
      <c r="U124" s="96">
        <v>0</v>
      </c>
      <c r="V124" s="96">
        <v>0</v>
      </c>
      <c r="W124" s="107"/>
      <c r="X124" s="90"/>
      <c r="Y124" s="90"/>
      <c r="Z124" s="98">
        <f>+S124</f>
        <v>0</v>
      </c>
      <c r="AA124" s="98">
        <f t="shared" ref="AA124:AC124" si="76">+T124</f>
        <v>0</v>
      </c>
      <c r="AB124" s="98">
        <f t="shared" si="76"/>
        <v>0</v>
      </c>
      <c r="AC124" s="98">
        <f t="shared" si="76"/>
        <v>0</v>
      </c>
    </row>
    <row r="125" spans="1:34" s="92" customFormat="1" ht="90" hidden="1" customHeight="1">
      <c r="A125" s="475"/>
      <c r="B125" s="475"/>
      <c r="C125" s="475"/>
      <c r="D125" s="469"/>
      <c r="E125" s="461"/>
      <c r="F125" s="469"/>
      <c r="G125" s="473"/>
      <c r="H125" s="95">
        <v>0</v>
      </c>
      <c r="I125" s="94" t="s">
        <v>792</v>
      </c>
      <c r="J125" s="95">
        <v>0</v>
      </c>
      <c r="K125" s="96">
        <v>0</v>
      </c>
      <c r="L125" s="96">
        <v>0</v>
      </c>
      <c r="M125" s="96">
        <v>0</v>
      </c>
      <c r="N125" s="96">
        <v>0</v>
      </c>
      <c r="O125" s="96">
        <v>0</v>
      </c>
      <c r="P125" s="96">
        <v>0</v>
      </c>
      <c r="Q125" s="96">
        <v>0</v>
      </c>
      <c r="R125" s="96">
        <v>0</v>
      </c>
      <c r="S125" s="96">
        <v>0</v>
      </c>
      <c r="T125" s="96">
        <v>0</v>
      </c>
      <c r="U125" s="96">
        <v>0</v>
      </c>
      <c r="V125" s="96">
        <v>0</v>
      </c>
      <c r="W125" s="102">
        <f t="shared" si="41"/>
        <v>0</v>
      </c>
      <c r="X125" s="90"/>
      <c r="Y125" s="90"/>
      <c r="Z125" s="105">
        <f>+S125</f>
        <v>0</v>
      </c>
      <c r="AA125" s="105">
        <f>+T125</f>
        <v>0</v>
      </c>
      <c r="AB125" s="105">
        <f>+V125</f>
        <v>0</v>
      </c>
      <c r="AC125" s="93"/>
    </row>
    <row r="126" spans="1:34" s="92" customFormat="1" ht="90" hidden="1" customHeight="1">
      <c r="A126" s="475"/>
      <c r="B126" s="475"/>
      <c r="C126" s="475"/>
      <c r="D126" s="469"/>
      <c r="E126" s="461"/>
      <c r="F126" s="469"/>
      <c r="G126" s="473"/>
      <c r="H126" s="95">
        <v>0</v>
      </c>
      <c r="I126" s="94" t="s">
        <v>793</v>
      </c>
      <c r="J126" s="95">
        <v>0</v>
      </c>
      <c r="K126" s="96">
        <v>0</v>
      </c>
      <c r="L126" s="96">
        <v>0</v>
      </c>
      <c r="M126" s="96">
        <v>0</v>
      </c>
      <c r="N126" s="96">
        <v>0</v>
      </c>
      <c r="O126" s="96">
        <v>0</v>
      </c>
      <c r="P126" s="96">
        <v>0</v>
      </c>
      <c r="Q126" s="96">
        <v>0</v>
      </c>
      <c r="R126" s="96">
        <v>0</v>
      </c>
      <c r="S126" s="96">
        <v>0</v>
      </c>
      <c r="T126" s="96">
        <v>0</v>
      </c>
      <c r="U126" s="96">
        <v>0</v>
      </c>
      <c r="V126" s="96">
        <v>0</v>
      </c>
      <c r="W126" s="102">
        <f t="shared" si="41"/>
        <v>0</v>
      </c>
      <c r="X126" s="90"/>
      <c r="Y126" s="90"/>
      <c r="Z126" s="105">
        <f>+S126</f>
        <v>0</v>
      </c>
      <c r="AA126" s="105">
        <f>+T126</f>
        <v>0</v>
      </c>
      <c r="AB126" s="105">
        <f>+V126</f>
        <v>0</v>
      </c>
      <c r="AC126" s="93"/>
    </row>
    <row r="127" spans="1:34" s="92" customFormat="1" ht="19.5" customHeight="1">
      <c r="A127" s="475"/>
      <c r="B127" s="475"/>
      <c r="C127" s="475"/>
      <c r="D127" s="469"/>
      <c r="E127" s="461"/>
      <c r="F127" s="469"/>
      <c r="G127" s="473"/>
      <c r="H127" s="100"/>
      <c r="I127" s="99" t="s">
        <v>758</v>
      </c>
      <c r="J127" s="100"/>
      <c r="K127" s="102">
        <f>+'[1]Cdps Ene'!Q80+'[1]Cdps Ene'!Q102+'[1]Cdps Ene'!O95</f>
        <v>130000000</v>
      </c>
      <c r="L127" s="102"/>
      <c r="M127" s="102"/>
      <c r="N127" s="102"/>
      <c r="O127" s="102"/>
      <c r="P127" s="102"/>
      <c r="Q127" s="102"/>
      <c r="R127" s="102"/>
      <c r="S127" s="102"/>
      <c r="T127" s="102"/>
      <c r="U127" s="102"/>
      <c r="V127" s="102"/>
      <c r="W127" s="102">
        <f t="shared" si="41"/>
        <v>130000000</v>
      </c>
      <c r="X127" s="104">
        <f>+K127</f>
        <v>130000000</v>
      </c>
      <c r="Y127" s="104">
        <f>+O127</f>
        <v>0</v>
      </c>
      <c r="Z127" s="105"/>
      <c r="AA127" s="105"/>
      <c r="AB127" s="105"/>
      <c r="AC127" s="93"/>
      <c r="AE127" s="183">
        <f>+K127+O127+S127</f>
        <v>130000000</v>
      </c>
      <c r="AF127" s="183">
        <f t="shared" ref="AF127:AF128" si="77">+L127+P127+T127</f>
        <v>0</v>
      </c>
      <c r="AG127" s="183">
        <f t="shared" ref="AG127:AG128" si="78">+M127+Q127+U127</f>
        <v>0</v>
      </c>
      <c r="AH127" s="183">
        <f t="shared" ref="AH127:AH128" si="79">+N127+R127+V127</f>
        <v>0</v>
      </c>
    </row>
    <row r="128" spans="1:34" s="92" customFormat="1" ht="21.75" customHeight="1">
      <c r="A128" s="475"/>
      <c r="B128" s="475"/>
      <c r="C128" s="475"/>
      <c r="D128" s="469"/>
      <c r="E128" s="461"/>
      <c r="F128" s="469"/>
      <c r="G128" s="473"/>
      <c r="H128" s="100"/>
      <c r="I128" s="99" t="s">
        <v>759</v>
      </c>
      <c r="J128" s="100"/>
      <c r="K128" s="102">
        <f>+'[1]Reg Ene'!Q101+'[1]Reg Ene'!Q122+'[1]Reg Ene'!Q131</f>
        <v>130000000</v>
      </c>
      <c r="L128" s="102"/>
      <c r="M128" s="102"/>
      <c r="N128" s="102"/>
      <c r="O128" s="102"/>
      <c r="P128" s="102"/>
      <c r="Q128" s="102"/>
      <c r="R128" s="102"/>
      <c r="S128" s="102"/>
      <c r="T128" s="102"/>
      <c r="U128" s="102"/>
      <c r="V128" s="102"/>
      <c r="W128" s="102">
        <f t="shared" si="41"/>
        <v>130000000</v>
      </c>
      <c r="X128" s="104">
        <f>+K128</f>
        <v>130000000</v>
      </c>
      <c r="Y128" s="104">
        <f>+O128</f>
        <v>0</v>
      </c>
      <c r="Z128" s="105"/>
      <c r="AA128" s="105"/>
      <c r="AB128" s="105"/>
      <c r="AC128" s="93"/>
      <c r="AE128" s="184">
        <f>+K128+O128+S128</f>
        <v>130000000</v>
      </c>
      <c r="AF128" s="184">
        <f t="shared" si="77"/>
        <v>0</v>
      </c>
      <c r="AG128" s="184">
        <f t="shared" si="78"/>
        <v>0</v>
      </c>
      <c r="AH128" s="184">
        <f t="shared" si="79"/>
        <v>0</v>
      </c>
    </row>
    <row r="129" spans="1:34" s="92" customFormat="1" ht="22.5" customHeight="1">
      <c r="A129" s="475"/>
      <c r="B129" s="475"/>
      <c r="C129" s="475"/>
      <c r="D129" s="469"/>
      <c r="E129" s="461"/>
      <c r="F129" s="469"/>
      <c r="G129" s="473"/>
      <c r="H129" s="100"/>
      <c r="I129" s="99" t="s">
        <v>760</v>
      </c>
      <c r="J129" s="100"/>
      <c r="K129" s="102"/>
      <c r="L129" s="102"/>
      <c r="M129" s="102"/>
      <c r="N129" s="102"/>
      <c r="O129" s="102"/>
      <c r="P129" s="102"/>
      <c r="Q129" s="102"/>
      <c r="R129" s="102"/>
      <c r="S129" s="102"/>
      <c r="T129" s="102"/>
      <c r="U129" s="102"/>
      <c r="V129" s="102"/>
      <c r="W129" s="102">
        <f t="shared" si="41"/>
        <v>0</v>
      </c>
      <c r="X129" s="106"/>
      <c r="Y129" s="106"/>
      <c r="Z129" s="105"/>
      <c r="AA129" s="105"/>
      <c r="AB129" s="105"/>
      <c r="AC129" s="93"/>
    </row>
    <row r="130" spans="1:34" s="92" customFormat="1" ht="79.5" customHeight="1">
      <c r="A130" s="475"/>
      <c r="B130" s="475"/>
      <c r="C130" s="475"/>
      <c r="D130" s="469"/>
      <c r="E130" s="461"/>
      <c r="F130" s="469"/>
      <c r="G130" s="473"/>
      <c r="H130" s="469">
        <v>101101500</v>
      </c>
      <c r="I130" s="94" t="s">
        <v>214</v>
      </c>
      <c r="J130" s="95">
        <v>50550750</v>
      </c>
      <c r="K130" s="96">
        <v>50550750</v>
      </c>
      <c r="L130" s="96">
        <v>0</v>
      </c>
      <c r="M130" s="96">
        <v>0</v>
      </c>
      <c r="N130" s="96">
        <v>0</v>
      </c>
      <c r="O130" s="96">
        <f>+K130-K131-O131</f>
        <v>38007750</v>
      </c>
      <c r="P130" s="96">
        <f>+L130-L131-P131</f>
        <v>-3031000</v>
      </c>
      <c r="Q130" s="96">
        <v>0</v>
      </c>
      <c r="R130" s="96">
        <v>0</v>
      </c>
      <c r="S130" s="96">
        <f>+O130-S131</f>
        <v>38007750</v>
      </c>
      <c r="T130" s="97">
        <f>+P130-T131</f>
        <v>-3031000</v>
      </c>
      <c r="U130" s="96">
        <v>0</v>
      </c>
      <c r="V130" s="96">
        <v>0</v>
      </c>
      <c r="W130" s="107"/>
      <c r="X130" s="90"/>
      <c r="Y130" s="90"/>
      <c r="Z130" s="98">
        <f>+S130</f>
        <v>38007750</v>
      </c>
      <c r="AA130" s="98">
        <f>+T130</f>
        <v>-3031000</v>
      </c>
      <c r="AB130" s="98">
        <f t="shared" ref="AB130:AC130" si="80">+U130</f>
        <v>0</v>
      </c>
      <c r="AC130" s="98">
        <f t="shared" si="80"/>
        <v>0</v>
      </c>
    </row>
    <row r="131" spans="1:34" s="92" customFormat="1" ht="22.5" customHeight="1">
      <c r="A131" s="475"/>
      <c r="B131" s="475"/>
      <c r="C131" s="475"/>
      <c r="D131" s="469"/>
      <c r="E131" s="461"/>
      <c r="F131" s="469"/>
      <c r="G131" s="473"/>
      <c r="H131" s="469"/>
      <c r="I131" s="99" t="s">
        <v>758</v>
      </c>
      <c r="J131" s="100"/>
      <c r="K131" s="102">
        <f>+'[1]Cdps Ene'!D482/2+'[1]Cdps Ene'!D529/2+'[1]Cdps Ene'!D611/2</f>
        <v>12543000</v>
      </c>
      <c r="L131" s="102">
        <f>+'[1]Cdps Ene'!D533/2</f>
        <v>3031000</v>
      </c>
      <c r="M131" s="102"/>
      <c r="N131" s="102"/>
      <c r="O131" s="102"/>
      <c r="P131" s="102"/>
      <c r="Q131" s="102"/>
      <c r="R131" s="102"/>
      <c r="S131" s="102"/>
      <c r="T131" s="102"/>
      <c r="U131" s="102"/>
      <c r="V131" s="102"/>
      <c r="W131" s="102">
        <f t="shared" si="41"/>
        <v>15574000</v>
      </c>
      <c r="X131" s="117">
        <f>SUM(K131:N131)</f>
        <v>15574000</v>
      </c>
      <c r="Y131" s="106"/>
      <c r="Z131" s="105"/>
      <c r="AA131" s="105"/>
      <c r="AB131" s="105"/>
      <c r="AC131" s="93"/>
      <c r="AE131" s="183">
        <f>+K131+O131+S131</f>
        <v>12543000</v>
      </c>
      <c r="AF131" s="183">
        <f t="shared" ref="AF131:AF132" si="81">+L131+P131+T131</f>
        <v>3031000</v>
      </c>
      <c r="AG131" s="183">
        <f t="shared" ref="AG131:AG132" si="82">+M131+Q131+U131</f>
        <v>0</v>
      </c>
      <c r="AH131" s="183">
        <f t="shared" ref="AH131:AH132" si="83">+N131+R131+V131</f>
        <v>0</v>
      </c>
    </row>
    <row r="132" spans="1:34" s="92" customFormat="1" ht="22.5" customHeight="1">
      <c r="A132" s="475"/>
      <c r="B132" s="475"/>
      <c r="C132" s="475"/>
      <c r="D132" s="469"/>
      <c r="E132" s="461"/>
      <c r="F132" s="469"/>
      <c r="G132" s="473"/>
      <c r="H132" s="469"/>
      <c r="I132" s="99" t="s">
        <v>759</v>
      </c>
      <c r="J132" s="100"/>
      <c r="K132" s="102">
        <f>+'[1]Reg Ene'!E524/2+'[1]Reg Ene'!E552/2+'[1]Reg Ene'!E570/2</f>
        <v>12543000</v>
      </c>
      <c r="L132" s="102">
        <f>+'[1]Reg Ene'!E661/2</f>
        <v>3031000</v>
      </c>
      <c r="M132" s="102"/>
      <c r="N132" s="102"/>
      <c r="O132" s="102"/>
      <c r="P132" s="102"/>
      <c r="Q132" s="102"/>
      <c r="R132" s="102"/>
      <c r="S132" s="102"/>
      <c r="T132" s="102"/>
      <c r="U132" s="102"/>
      <c r="V132" s="102"/>
      <c r="W132" s="102">
        <f t="shared" si="41"/>
        <v>15574000</v>
      </c>
      <c r="X132" s="117">
        <f>SUM(K132:N132)</f>
        <v>15574000</v>
      </c>
      <c r="Y132" s="106"/>
      <c r="Z132" s="105"/>
      <c r="AA132" s="105"/>
      <c r="AB132" s="105"/>
      <c r="AC132" s="93"/>
      <c r="AE132" s="184">
        <f>+K132+O132+S132</f>
        <v>12543000</v>
      </c>
      <c r="AF132" s="184">
        <f t="shared" si="81"/>
        <v>3031000</v>
      </c>
      <c r="AG132" s="184">
        <f t="shared" si="82"/>
        <v>0</v>
      </c>
      <c r="AH132" s="184">
        <f t="shared" si="83"/>
        <v>0</v>
      </c>
    </row>
    <row r="133" spans="1:34" s="92" customFormat="1" ht="27" customHeight="1">
      <c r="A133" s="475"/>
      <c r="B133" s="475"/>
      <c r="C133" s="475"/>
      <c r="D133" s="469"/>
      <c r="E133" s="461"/>
      <c r="F133" s="469"/>
      <c r="G133" s="473"/>
      <c r="H133" s="469"/>
      <c r="I133" s="99" t="s">
        <v>760</v>
      </c>
      <c r="J133" s="100"/>
      <c r="K133" s="102"/>
      <c r="L133" s="102"/>
      <c r="M133" s="102"/>
      <c r="N133" s="102"/>
      <c r="O133" s="102"/>
      <c r="P133" s="102"/>
      <c r="Q133" s="102"/>
      <c r="R133" s="102"/>
      <c r="S133" s="102"/>
      <c r="T133" s="102"/>
      <c r="U133" s="102"/>
      <c r="V133" s="102"/>
      <c r="W133" s="102">
        <f t="shared" si="41"/>
        <v>0</v>
      </c>
      <c r="X133" s="106"/>
      <c r="Y133" s="106"/>
      <c r="Z133" s="105"/>
      <c r="AA133" s="105"/>
      <c r="AB133" s="105"/>
      <c r="AC133" s="93"/>
    </row>
    <row r="134" spans="1:34" s="92" customFormat="1" ht="80.25" customHeight="1">
      <c r="A134" s="475"/>
      <c r="B134" s="475"/>
      <c r="C134" s="475"/>
      <c r="D134" s="469"/>
      <c r="E134" s="461"/>
      <c r="F134" s="469"/>
      <c r="G134" s="474"/>
      <c r="H134" s="469"/>
      <c r="I134" s="94" t="s">
        <v>216</v>
      </c>
      <c r="J134" s="95">
        <v>50550750</v>
      </c>
      <c r="K134" s="96">
        <v>50550750</v>
      </c>
      <c r="L134" s="96">
        <v>0</v>
      </c>
      <c r="M134" s="96">
        <v>0</v>
      </c>
      <c r="N134" s="96">
        <v>0</v>
      </c>
      <c r="O134" s="96">
        <f>+K134-K135-O135</f>
        <v>38007750</v>
      </c>
      <c r="P134" s="96">
        <f>+L134-L135-P135</f>
        <v>-3031000</v>
      </c>
      <c r="Q134" s="96">
        <v>0</v>
      </c>
      <c r="R134" s="96">
        <v>0</v>
      </c>
      <c r="S134" s="96">
        <f>+O134-S135</f>
        <v>38007750</v>
      </c>
      <c r="T134" s="96">
        <f>+P134-T135</f>
        <v>-3031000</v>
      </c>
      <c r="U134" s="96">
        <v>0</v>
      </c>
      <c r="V134" s="96">
        <v>0</v>
      </c>
      <c r="W134" s="107"/>
      <c r="X134" s="90"/>
      <c r="Y134" s="90"/>
      <c r="Z134" s="98">
        <f>+S134</f>
        <v>38007750</v>
      </c>
      <c r="AA134" s="98">
        <f>+T134</f>
        <v>-3031000</v>
      </c>
      <c r="AB134" s="98">
        <f t="shared" ref="AB134:AC134" si="84">+U134</f>
        <v>0</v>
      </c>
      <c r="AC134" s="98">
        <f t="shared" si="84"/>
        <v>0</v>
      </c>
    </row>
    <row r="135" spans="1:34" s="92" customFormat="1" ht="19.5" customHeight="1">
      <c r="A135" s="475"/>
      <c r="B135" s="475"/>
      <c r="C135" s="475"/>
      <c r="D135" s="469"/>
      <c r="E135" s="94"/>
      <c r="F135" s="95"/>
      <c r="G135" s="126"/>
      <c r="H135" s="95"/>
      <c r="I135" s="99" t="s">
        <v>758</v>
      </c>
      <c r="J135" s="100"/>
      <c r="K135" s="102">
        <f>+'[1]Cdps Ene'!D482/2+'[1]Cdps Ene'!D529/2+'[1]Cdps Ene'!D611/2</f>
        <v>12543000</v>
      </c>
      <c r="L135" s="102">
        <f>+'[1]Cdps Ene'!D533/2</f>
        <v>3031000</v>
      </c>
      <c r="M135" s="102"/>
      <c r="N135" s="102"/>
      <c r="O135" s="102"/>
      <c r="P135" s="102"/>
      <c r="Q135" s="102"/>
      <c r="R135" s="102"/>
      <c r="S135" s="102"/>
      <c r="T135" s="102"/>
      <c r="U135" s="102"/>
      <c r="V135" s="102"/>
      <c r="W135" s="102">
        <f t="shared" si="41"/>
        <v>15574000</v>
      </c>
      <c r="X135" s="117">
        <f>SUM(K135:N135)</f>
        <v>15574000</v>
      </c>
      <c r="Y135" s="106"/>
      <c r="Z135" s="105"/>
      <c r="AA135" s="105"/>
      <c r="AB135" s="105"/>
      <c r="AC135" s="93"/>
      <c r="AE135" s="183">
        <f>+K135+O135+S135</f>
        <v>12543000</v>
      </c>
      <c r="AF135" s="183">
        <f t="shared" ref="AF135:AF136" si="85">+L135+P135+T135</f>
        <v>3031000</v>
      </c>
      <c r="AG135" s="183">
        <f t="shared" ref="AG135:AG136" si="86">+M135+Q135+U135</f>
        <v>0</v>
      </c>
      <c r="AH135" s="183">
        <f t="shared" ref="AH135:AH136" si="87">+N135+R135+V135</f>
        <v>0</v>
      </c>
    </row>
    <row r="136" spans="1:34" s="92" customFormat="1" ht="18.75" customHeight="1">
      <c r="A136" s="475"/>
      <c r="B136" s="475"/>
      <c r="C136" s="475"/>
      <c r="D136" s="469"/>
      <c r="E136" s="94"/>
      <c r="F136" s="95"/>
      <c r="G136" s="126"/>
      <c r="H136" s="95"/>
      <c r="I136" s="99" t="s">
        <v>759</v>
      </c>
      <c r="J136" s="100"/>
      <c r="K136" s="102">
        <f>+'[1]Reg Ene'!E524/2+'[1]Reg Ene'!E552/2+'[1]Reg Ene'!E570/2</f>
        <v>12543000</v>
      </c>
      <c r="L136" s="102">
        <f>+'[1]Reg Ene'!E552/2</f>
        <v>3031000</v>
      </c>
      <c r="M136" s="102"/>
      <c r="N136" s="102"/>
      <c r="O136" s="102"/>
      <c r="P136" s="102"/>
      <c r="Q136" s="102"/>
      <c r="R136" s="102"/>
      <c r="S136" s="102"/>
      <c r="T136" s="102"/>
      <c r="U136" s="102"/>
      <c r="V136" s="102"/>
      <c r="W136" s="102">
        <f t="shared" si="41"/>
        <v>15574000</v>
      </c>
      <c r="X136" s="117">
        <f>SUM(K136:N136)</f>
        <v>15574000</v>
      </c>
      <c r="Y136" s="106"/>
      <c r="Z136" s="105"/>
      <c r="AA136" s="105"/>
      <c r="AB136" s="105"/>
      <c r="AC136" s="93"/>
      <c r="AE136" s="184">
        <f>+K136+O136+S136</f>
        <v>12543000</v>
      </c>
      <c r="AF136" s="184">
        <f t="shared" si="85"/>
        <v>3031000</v>
      </c>
      <c r="AG136" s="184">
        <f t="shared" si="86"/>
        <v>0</v>
      </c>
      <c r="AH136" s="184">
        <f t="shared" si="87"/>
        <v>0</v>
      </c>
    </row>
    <row r="137" spans="1:34" s="92" customFormat="1" ht="18.75" customHeight="1">
      <c r="A137" s="475"/>
      <c r="B137" s="475"/>
      <c r="C137" s="475"/>
      <c r="D137" s="469"/>
      <c r="E137" s="94"/>
      <c r="F137" s="95"/>
      <c r="G137" s="126"/>
      <c r="H137" s="95"/>
      <c r="I137" s="99" t="s">
        <v>760</v>
      </c>
      <c r="J137" s="100"/>
      <c r="K137" s="102"/>
      <c r="L137" s="102"/>
      <c r="M137" s="102"/>
      <c r="N137" s="102"/>
      <c r="O137" s="102"/>
      <c r="P137" s="102"/>
      <c r="Q137" s="102"/>
      <c r="R137" s="102"/>
      <c r="S137" s="102"/>
      <c r="T137" s="102"/>
      <c r="U137" s="102"/>
      <c r="V137" s="102"/>
      <c r="W137" s="102">
        <f t="shared" si="41"/>
        <v>0</v>
      </c>
      <c r="X137" s="106"/>
      <c r="Y137" s="106"/>
      <c r="Z137" s="105"/>
      <c r="AA137" s="105"/>
      <c r="AB137" s="105"/>
      <c r="AC137" s="93"/>
    </row>
    <row r="138" spans="1:34" s="92" customFormat="1" ht="80.25" customHeight="1">
      <c r="A138" s="475"/>
      <c r="B138" s="475"/>
      <c r="C138" s="475"/>
      <c r="D138" s="469"/>
      <c r="E138" s="461" t="s">
        <v>794</v>
      </c>
      <c r="F138" s="454">
        <v>460000000</v>
      </c>
      <c r="G138" s="461" t="s">
        <v>794</v>
      </c>
      <c r="H138" s="469">
        <v>460000000</v>
      </c>
      <c r="I138" s="94" t="s">
        <v>218</v>
      </c>
      <c r="J138" s="95">
        <v>250000000</v>
      </c>
      <c r="K138" s="96">
        <v>250000000</v>
      </c>
      <c r="L138" s="96">
        <v>0</v>
      </c>
      <c r="M138" s="96">
        <v>0</v>
      </c>
      <c r="N138" s="96">
        <v>0</v>
      </c>
      <c r="O138" s="96">
        <f>+K138-K139-O139</f>
        <v>250000000</v>
      </c>
      <c r="P138" s="96">
        <v>0</v>
      </c>
      <c r="Q138" s="96">
        <v>0</v>
      </c>
      <c r="R138" s="96">
        <v>0</v>
      </c>
      <c r="S138" s="96">
        <f>+O138-S139</f>
        <v>250000000</v>
      </c>
      <c r="T138" s="96">
        <v>0</v>
      </c>
      <c r="U138" s="96">
        <v>0</v>
      </c>
      <c r="V138" s="96">
        <v>0</v>
      </c>
      <c r="W138" s="107"/>
      <c r="X138" s="90"/>
      <c r="Y138" s="90"/>
      <c r="Z138" s="98">
        <f>+S138</f>
        <v>250000000</v>
      </c>
      <c r="AA138" s="98">
        <f>+T138</f>
        <v>0</v>
      </c>
      <c r="AB138" s="98">
        <f t="shared" ref="AB138:AC138" si="88">+U138</f>
        <v>0</v>
      </c>
      <c r="AC138" s="98">
        <f t="shared" si="88"/>
        <v>0</v>
      </c>
    </row>
    <row r="139" spans="1:34" s="92" customFormat="1" ht="22.5" customHeight="1">
      <c r="A139" s="475"/>
      <c r="B139" s="475"/>
      <c r="C139" s="475"/>
      <c r="D139" s="469"/>
      <c r="E139" s="461"/>
      <c r="F139" s="454"/>
      <c r="G139" s="461"/>
      <c r="H139" s="469"/>
      <c r="I139" s="99" t="s">
        <v>758</v>
      </c>
      <c r="J139" s="95"/>
      <c r="K139" s="96">
        <f>+'[1]Cdps Ene'!D575</f>
        <v>0</v>
      </c>
      <c r="L139" s="96"/>
      <c r="M139" s="96"/>
      <c r="N139" s="96"/>
      <c r="O139" s="96"/>
      <c r="P139" s="96"/>
      <c r="Q139" s="96"/>
      <c r="R139" s="96"/>
      <c r="S139" s="96"/>
      <c r="T139" s="96"/>
      <c r="U139" s="96"/>
      <c r="V139" s="96"/>
      <c r="W139" s="102">
        <f t="shared" ref="W139:W202" si="89">SUM(K139:V139)</f>
        <v>0</v>
      </c>
      <c r="X139" s="117">
        <f>SUM(K139:N139)</f>
        <v>0</v>
      </c>
      <c r="Y139" s="106"/>
      <c r="Z139" s="105"/>
      <c r="AA139" s="105"/>
      <c r="AB139" s="105"/>
      <c r="AC139" s="93"/>
      <c r="AE139" s="183">
        <f>+K139+O139+S139</f>
        <v>0</v>
      </c>
      <c r="AF139" s="183">
        <f t="shared" ref="AF139:AF140" si="90">+L139+P139+T139</f>
        <v>0</v>
      </c>
      <c r="AG139" s="183">
        <f t="shared" ref="AG139:AG140" si="91">+M139+Q139+U139</f>
        <v>0</v>
      </c>
      <c r="AH139" s="183">
        <f t="shared" ref="AH139:AH140" si="92">+N139+R139+V139</f>
        <v>0</v>
      </c>
    </row>
    <row r="140" spans="1:34" s="92" customFormat="1" ht="22.5" customHeight="1">
      <c r="A140" s="475"/>
      <c r="B140" s="475"/>
      <c r="C140" s="475"/>
      <c r="D140" s="469"/>
      <c r="E140" s="461"/>
      <c r="F140" s="454"/>
      <c r="G140" s="461"/>
      <c r="H140" s="469"/>
      <c r="I140" s="99" t="s">
        <v>759</v>
      </c>
      <c r="J140" s="95"/>
      <c r="K140" s="96"/>
      <c r="L140" s="96"/>
      <c r="M140" s="96"/>
      <c r="N140" s="96"/>
      <c r="O140" s="96"/>
      <c r="P140" s="96"/>
      <c r="Q140" s="96"/>
      <c r="R140" s="96"/>
      <c r="S140" s="96"/>
      <c r="T140" s="96"/>
      <c r="U140" s="96"/>
      <c r="V140" s="96"/>
      <c r="W140" s="102">
        <f t="shared" si="89"/>
        <v>0</v>
      </c>
      <c r="X140" s="117">
        <f>SUM(K140:N140)</f>
        <v>0</v>
      </c>
      <c r="Y140" s="106"/>
      <c r="Z140" s="105"/>
      <c r="AA140" s="105"/>
      <c r="AB140" s="105"/>
      <c r="AC140" s="93"/>
      <c r="AE140" s="184">
        <f>+K140+O140+S140</f>
        <v>0</v>
      </c>
      <c r="AF140" s="184">
        <f t="shared" si="90"/>
        <v>0</v>
      </c>
      <c r="AG140" s="184">
        <f t="shared" si="91"/>
        <v>0</v>
      </c>
      <c r="AH140" s="184">
        <f t="shared" si="92"/>
        <v>0</v>
      </c>
    </row>
    <row r="141" spans="1:34" s="92" customFormat="1" ht="27.75" customHeight="1">
      <c r="A141" s="475"/>
      <c r="B141" s="475"/>
      <c r="C141" s="475"/>
      <c r="D141" s="469"/>
      <c r="E141" s="461"/>
      <c r="F141" s="454"/>
      <c r="G141" s="461"/>
      <c r="H141" s="469"/>
      <c r="I141" s="99" t="s">
        <v>760</v>
      </c>
      <c r="J141" s="95"/>
      <c r="K141" s="96"/>
      <c r="L141" s="96"/>
      <c r="M141" s="96"/>
      <c r="N141" s="96"/>
      <c r="O141" s="96"/>
      <c r="P141" s="96"/>
      <c r="Q141" s="96"/>
      <c r="R141" s="96"/>
      <c r="S141" s="96"/>
      <c r="T141" s="96"/>
      <c r="U141" s="96"/>
      <c r="V141" s="96"/>
      <c r="W141" s="102">
        <f t="shared" si="89"/>
        <v>0</v>
      </c>
      <c r="X141" s="106"/>
      <c r="Y141" s="106"/>
      <c r="Z141" s="105"/>
      <c r="AA141" s="105"/>
      <c r="AB141" s="105"/>
      <c r="AC141" s="93"/>
    </row>
    <row r="142" spans="1:34" s="92" customFormat="1" ht="87" customHeight="1">
      <c r="A142" s="475"/>
      <c r="B142" s="475"/>
      <c r="C142" s="475"/>
      <c r="D142" s="469"/>
      <c r="E142" s="461"/>
      <c r="F142" s="454"/>
      <c r="G142" s="461"/>
      <c r="H142" s="469"/>
      <c r="I142" s="94" t="s">
        <v>220</v>
      </c>
      <c r="J142" s="95">
        <v>210000000</v>
      </c>
      <c r="K142" s="96">
        <v>0</v>
      </c>
      <c r="L142" s="96">
        <v>210000000</v>
      </c>
      <c r="M142" s="96">
        <v>0</v>
      </c>
      <c r="N142" s="96">
        <v>0</v>
      </c>
      <c r="O142" s="96">
        <v>0</v>
      </c>
      <c r="P142" s="96">
        <f>+L142-L143-P143</f>
        <v>9228403</v>
      </c>
      <c r="Q142" s="96">
        <v>0</v>
      </c>
      <c r="R142" s="96">
        <v>0</v>
      </c>
      <c r="S142" s="96">
        <v>0</v>
      </c>
      <c r="T142" s="96">
        <f>+P142-T143</f>
        <v>9228403</v>
      </c>
      <c r="U142" s="96">
        <v>0</v>
      </c>
      <c r="V142" s="96">
        <v>0</v>
      </c>
      <c r="W142" s="107"/>
      <c r="X142" s="90"/>
      <c r="Y142" s="90"/>
      <c r="Z142" s="98">
        <f>+S142</f>
        <v>0</v>
      </c>
      <c r="AA142" s="98">
        <f>+T142</f>
        <v>9228403</v>
      </c>
      <c r="AB142" s="98">
        <f t="shared" ref="AB142:AC142" si="93">+U142</f>
        <v>0</v>
      </c>
      <c r="AC142" s="98">
        <f t="shared" si="93"/>
        <v>0</v>
      </c>
    </row>
    <row r="143" spans="1:34" s="92" customFormat="1" ht="19.5" customHeight="1">
      <c r="A143" s="127"/>
      <c r="B143" s="127"/>
      <c r="C143" s="127"/>
      <c r="D143" s="100"/>
      <c r="E143" s="99"/>
      <c r="F143" s="128"/>
      <c r="G143" s="99"/>
      <c r="H143" s="100"/>
      <c r="I143" s="99" t="s">
        <v>758</v>
      </c>
      <c r="J143" s="100"/>
      <c r="K143" s="102"/>
      <c r="L143" s="102">
        <f>+'[1]Cdps Ene'!D580</f>
        <v>200771597</v>
      </c>
      <c r="M143" s="102"/>
      <c r="N143" s="102"/>
      <c r="O143" s="102"/>
      <c r="P143" s="102"/>
      <c r="Q143" s="102"/>
      <c r="R143" s="102"/>
      <c r="S143" s="102"/>
      <c r="T143" s="102"/>
      <c r="U143" s="102"/>
      <c r="V143" s="102"/>
      <c r="W143" s="102">
        <f t="shared" si="89"/>
        <v>200771597</v>
      </c>
      <c r="X143" s="117">
        <f>SUM(K143:N143)</f>
        <v>200771597</v>
      </c>
      <c r="Y143" s="106"/>
      <c r="Z143" s="105"/>
      <c r="AA143" s="105"/>
      <c r="AB143" s="105"/>
      <c r="AC143" s="93"/>
      <c r="AE143" s="183">
        <f>+K143+O143+S143</f>
        <v>0</v>
      </c>
      <c r="AF143" s="183">
        <f t="shared" ref="AF143:AF144" si="94">+L143+P143+T143</f>
        <v>200771597</v>
      </c>
      <c r="AG143" s="183">
        <f t="shared" ref="AG143:AG144" si="95">+M143+Q143+U143</f>
        <v>0</v>
      </c>
      <c r="AH143" s="183">
        <f t="shared" ref="AH143:AH144" si="96">+N143+R143+V143</f>
        <v>0</v>
      </c>
    </row>
    <row r="144" spans="1:34" s="92" customFormat="1" ht="18.75" customHeight="1">
      <c r="A144" s="127"/>
      <c r="B144" s="127"/>
      <c r="C144" s="127"/>
      <c r="D144" s="100"/>
      <c r="E144" s="99"/>
      <c r="F144" s="128"/>
      <c r="G144" s="99"/>
      <c r="H144" s="100"/>
      <c r="I144" s="99" t="s">
        <v>759</v>
      </c>
      <c r="J144" s="100"/>
      <c r="K144" s="102"/>
      <c r="L144" s="102">
        <f>+'[1]Reg Ene'!E673</f>
        <v>200771597</v>
      </c>
      <c r="M144" s="102"/>
      <c r="N144" s="102"/>
      <c r="O144" s="102"/>
      <c r="P144" s="102"/>
      <c r="Q144" s="102"/>
      <c r="R144" s="102"/>
      <c r="S144" s="102"/>
      <c r="T144" s="102"/>
      <c r="U144" s="102"/>
      <c r="V144" s="102"/>
      <c r="W144" s="102">
        <f t="shared" si="89"/>
        <v>200771597</v>
      </c>
      <c r="X144" s="117">
        <f>SUM(K144:N144)</f>
        <v>200771597</v>
      </c>
      <c r="Y144" s="106"/>
      <c r="Z144" s="105"/>
      <c r="AA144" s="105"/>
      <c r="AB144" s="105"/>
      <c r="AC144" s="93"/>
      <c r="AE144" s="184">
        <f>+K144+O144+S144</f>
        <v>0</v>
      </c>
      <c r="AF144" s="184">
        <f t="shared" si="94"/>
        <v>200771597</v>
      </c>
      <c r="AG144" s="184">
        <f t="shared" si="95"/>
        <v>0</v>
      </c>
      <c r="AH144" s="184">
        <f t="shared" si="96"/>
        <v>0</v>
      </c>
    </row>
    <row r="145" spans="1:34" s="92" customFormat="1" ht="18.75" customHeight="1">
      <c r="A145" s="127"/>
      <c r="B145" s="127"/>
      <c r="C145" s="127"/>
      <c r="D145" s="100"/>
      <c r="E145" s="99"/>
      <c r="F145" s="128"/>
      <c r="G145" s="99"/>
      <c r="H145" s="100"/>
      <c r="I145" s="99" t="s">
        <v>760</v>
      </c>
      <c r="J145" s="100"/>
      <c r="K145" s="102"/>
      <c r="L145" s="102"/>
      <c r="M145" s="102"/>
      <c r="N145" s="102"/>
      <c r="O145" s="102"/>
      <c r="P145" s="102"/>
      <c r="Q145" s="102"/>
      <c r="R145" s="102"/>
      <c r="S145" s="102"/>
      <c r="T145" s="102"/>
      <c r="U145" s="102"/>
      <c r="V145" s="102"/>
      <c r="W145" s="102">
        <f t="shared" si="89"/>
        <v>0</v>
      </c>
      <c r="X145" s="106"/>
      <c r="Y145" s="106"/>
      <c r="Z145" s="105"/>
      <c r="AA145" s="105"/>
      <c r="AB145" s="105"/>
      <c r="AC145" s="93"/>
    </row>
    <row r="146" spans="1:34" ht="40" customHeight="1">
      <c r="A146" s="470" t="s">
        <v>795</v>
      </c>
      <c r="B146" s="470"/>
      <c r="C146" s="470"/>
      <c r="D146" s="470"/>
      <c r="E146" s="470"/>
      <c r="F146" s="470"/>
      <c r="G146" s="470"/>
      <c r="H146" s="470"/>
      <c r="I146" s="470"/>
      <c r="J146" s="95">
        <v>1324883700</v>
      </c>
      <c r="K146" s="95">
        <v>1114883700</v>
      </c>
      <c r="L146" s="95">
        <v>210000000</v>
      </c>
      <c r="M146" s="95">
        <v>0</v>
      </c>
      <c r="N146" s="95">
        <v>0</v>
      </c>
      <c r="O146" s="95"/>
      <c r="P146" s="95"/>
      <c r="Q146" s="95">
        <v>0</v>
      </c>
      <c r="R146" s="95">
        <v>0</v>
      </c>
      <c r="S146" s="95"/>
      <c r="T146" s="95"/>
      <c r="U146" s="95">
        <v>0</v>
      </c>
      <c r="V146" s="95">
        <v>0</v>
      </c>
      <c r="W146" s="107"/>
      <c r="X146" s="90"/>
      <c r="Y146" s="90"/>
      <c r="Z146" s="105"/>
      <c r="AA146" s="105"/>
      <c r="AB146" s="105"/>
    </row>
    <row r="147" spans="1:34" ht="5.15" customHeight="1">
      <c r="A147" s="476"/>
      <c r="B147" s="477"/>
      <c r="C147" s="477"/>
      <c r="D147" s="477"/>
      <c r="E147" s="477"/>
      <c r="F147" s="477"/>
      <c r="G147" s="477"/>
      <c r="H147" s="477"/>
      <c r="I147" s="477"/>
      <c r="J147" s="477"/>
      <c r="K147" s="477"/>
      <c r="L147" s="477"/>
      <c r="M147" s="477"/>
      <c r="N147" s="478"/>
      <c r="W147" s="102">
        <f t="shared" si="89"/>
        <v>0</v>
      </c>
      <c r="X147" s="123"/>
      <c r="Y147" s="123"/>
      <c r="Z147" s="105">
        <f>+S147</f>
        <v>0</v>
      </c>
      <c r="AA147" s="105">
        <f>+T147</f>
        <v>0</v>
      </c>
      <c r="AB147" s="105">
        <f>+V147</f>
        <v>0</v>
      </c>
    </row>
    <row r="148" spans="1:34" s="83" customFormat="1" ht="20.25" customHeight="1">
      <c r="A148" s="432"/>
      <c r="B148" s="433"/>
      <c r="C148" s="433"/>
      <c r="D148" s="434"/>
      <c r="E148" s="441" t="s">
        <v>737</v>
      </c>
      <c r="F148" s="442"/>
      <c r="G148" s="442"/>
      <c r="H148" s="442"/>
      <c r="I148" s="442"/>
      <c r="J148" s="442"/>
      <c r="K148" s="442"/>
      <c r="L148" s="442"/>
      <c r="M148" s="442"/>
      <c r="N148" s="443"/>
      <c r="W148" s="102">
        <f t="shared" si="89"/>
        <v>0</v>
      </c>
      <c r="X148" s="129"/>
      <c r="Y148" s="129"/>
      <c r="Z148" s="105"/>
      <c r="AA148" s="105"/>
      <c r="AB148" s="105"/>
    </row>
    <row r="149" spans="1:34" s="83" customFormat="1" ht="20.25" customHeight="1">
      <c r="A149" s="435"/>
      <c r="B149" s="436"/>
      <c r="C149" s="436"/>
      <c r="D149" s="437"/>
      <c r="E149" s="444"/>
      <c r="F149" s="445"/>
      <c r="G149" s="445"/>
      <c r="H149" s="445"/>
      <c r="I149" s="445"/>
      <c r="J149" s="445"/>
      <c r="K149" s="445"/>
      <c r="L149" s="445"/>
      <c r="M149" s="445"/>
      <c r="N149" s="446"/>
      <c r="W149" s="102">
        <f t="shared" si="89"/>
        <v>0</v>
      </c>
      <c r="X149" s="129"/>
      <c r="Y149" s="129"/>
      <c r="Z149" s="105"/>
      <c r="AA149" s="105"/>
      <c r="AB149" s="105"/>
    </row>
    <row r="150" spans="1:34" s="83" customFormat="1" ht="20.25" customHeight="1">
      <c r="A150" s="435"/>
      <c r="B150" s="436"/>
      <c r="C150" s="436"/>
      <c r="D150" s="437"/>
      <c r="E150" s="444"/>
      <c r="F150" s="445"/>
      <c r="G150" s="445"/>
      <c r="H150" s="445"/>
      <c r="I150" s="445"/>
      <c r="J150" s="445"/>
      <c r="K150" s="445"/>
      <c r="L150" s="445"/>
      <c r="M150" s="445"/>
      <c r="N150" s="446"/>
      <c r="W150" s="102">
        <f t="shared" si="89"/>
        <v>0</v>
      </c>
      <c r="X150" s="129"/>
      <c r="Y150" s="129"/>
      <c r="Z150" s="105"/>
      <c r="AA150" s="105"/>
      <c r="AB150" s="105"/>
    </row>
    <row r="151" spans="1:34" s="83" customFormat="1" ht="20.25" customHeight="1">
      <c r="A151" s="438"/>
      <c r="B151" s="439"/>
      <c r="C151" s="439"/>
      <c r="D151" s="440"/>
      <c r="E151" s="447"/>
      <c r="F151" s="448"/>
      <c r="G151" s="448"/>
      <c r="H151" s="448"/>
      <c r="I151" s="448"/>
      <c r="J151" s="448"/>
      <c r="K151" s="448"/>
      <c r="L151" s="448"/>
      <c r="M151" s="448"/>
      <c r="N151" s="449"/>
      <c r="W151" s="102">
        <f t="shared" si="89"/>
        <v>0</v>
      </c>
      <c r="X151" s="129"/>
      <c r="Y151" s="129"/>
      <c r="Z151" s="105"/>
      <c r="AA151" s="105"/>
      <c r="AB151" s="105"/>
    </row>
    <row r="152" spans="1:34" ht="5.15" customHeight="1">
      <c r="A152" s="450"/>
      <c r="B152" s="450"/>
      <c r="C152" s="450"/>
      <c r="D152" s="450"/>
      <c r="E152" s="450"/>
      <c r="F152" s="450"/>
      <c r="G152" s="450"/>
      <c r="H152" s="450"/>
      <c r="I152" s="450"/>
      <c r="J152" s="450"/>
      <c r="K152" s="450"/>
      <c r="L152" s="450"/>
      <c r="M152" s="450"/>
      <c r="N152" s="450"/>
      <c r="W152" s="102">
        <f t="shared" si="89"/>
        <v>0</v>
      </c>
      <c r="X152" s="125"/>
      <c r="Y152" s="125"/>
      <c r="Z152" s="105"/>
      <c r="AA152" s="105"/>
      <c r="AB152" s="105"/>
    </row>
    <row r="153" spans="1:34" s="92" customFormat="1" ht="36" customHeight="1">
      <c r="A153" s="463" t="s">
        <v>742</v>
      </c>
      <c r="B153" s="467" t="s">
        <v>743</v>
      </c>
      <c r="C153" s="467" t="s">
        <v>744</v>
      </c>
      <c r="D153" s="468" t="s">
        <v>745</v>
      </c>
      <c r="E153" s="463" t="s">
        <v>746</v>
      </c>
      <c r="F153" s="464" t="s">
        <v>747</v>
      </c>
      <c r="G153" s="463" t="s">
        <v>748</v>
      </c>
      <c r="H153" s="464" t="s">
        <v>749</v>
      </c>
      <c r="I153" s="465" t="s">
        <v>750</v>
      </c>
      <c r="J153" s="466" t="s">
        <v>751</v>
      </c>
      <c r="K153" s="454" t="s">
        <v>752</v>
      </c>
      <c r="L153" s="454"/>
      <c r="M153" s="454"/>
      <c r="N153" s="454"/>
      <c r="O153" s="454" t="s">
        <v>752</v>
      </c>
      <c r="P153" s="454"/>
      <c r="Q153" s="454"/>
      <c r="R153" s="454"/>
      <c r="S153" s="454" t="s">
        <v>752</v>
      </c>
      <c r="T153" s="454"/>
      <c r="U153" s="454"/>
      <c r="V153" s="454"/>
      <c r="W153" s="102">
        <f t="shared" si="89"/>
        <v>0</v>
      </c>
      <c r="X153" s="90"/>
      <c r="Y153" s="90"/>
      <c r="Z153" s="105"/>
      <c r="AA153" s="105"/>
      <c r="AB153" s="105"/>
      <c r="AC153" s="93"/>
    </row>
    <row r="154" spans="1:34" s="92" customFormat="1" ht="45.75" customHeight="1">
      <c r="A154" s="463"/>
      <c r="B154" s="467"/>
      <c r="C154" s="467"/>
      <c r="D154" s="468"/>
      <c r="E154" s="463"/>
      <c r="F154" s="464"/>
      <c r="G154" s="463"/>
      <c r="H154" s="464"/>
      <c r="I154" s="465"/>
      <c r="J154" s="466"/>
      <c r="K154" s="91" t="s">
        <v>753</v>
      </c>
      <c r="L154" s="91" t="s">
        <v>754</v>
      </c>
      <c r="M154" s="91" t="s">
        <v>755</v>
      </c>
      <c r="N154" s="91" t="s">
        <v>756</v>
      </c>
      <c r="O154" s="91" t="s">
        <v>753</v>
      </c>
      <c r="P154" s="91" t="s">
        <v>754</v>
      </c>
      <c r="Q154" s="91" t="s">
        <v>755</v>
      </c>
      <c r="R154" s="91" t="s">
        <v>756</v>
      </c>
      <c r="S154" s="91" t="s">
        <v>753</v>
      </c>
      <c r="T154" s="91" t="s">
        <v>754</v>
      </c>
      <c r="U154" s="91" t="s">
        <v>755</v>
      </c>
      <c r="V154" s="91" t="s">
        <v>756</v>
      </c>
      <c r="W154" s="102">
        <f t="shared" si="89"/>
        <v>0</v>
      </c>
      <c r="X154" s="90"/>
      <c r="Y154" s="90"/>
      <c r="Z154" s="105"/>
      <c r="AA154" s="105"/>
      <c r="AB154" s="105"/>
      <c r="AC154" s="93"/>
    </row>
    <row r="155" spans="1:34" ht="72" customHeight="1">
      <c r="A155" s="455" t="s">
        <v>796</v>
      </c>
      <c r="B155" s="455" t="s">
        <v>115</v>
      </c>
      <c r="C155" s="455" t="s">
        <v>117</v>
      </c>
      <c r="D155" s="479">
        <v>3819717250.6800003</v>
      </c>
      <c r="E155" s="461" t="s">
        <v>118</v>
      </c>
      <c r="F155" s="469">
        <v>96450000</v>
      </c>
      <c r="G155" s="472" t="s">
        <v>797</v>
      </c>
      <c r="H155" s="482">
        <v>96450000</v>
      </c>
      <c r="I155" s="94" t="s">
        <v>222</v>
      </c>
      <c r="J155" s="95">
        <v>72450000</v>
      </c>
      <c r="K155" s="96">
        <v>0</v>
      </c>
      <c r="L155" s="96">
        <v>0</v>
      </c>
      <c r="M155" s="96">
        <v>0</v>
      </c>
      <c r="N155" s="96">
        <v>72450000</v>
      </c>
      <c r="O155" s="96">
        <v>0</v>
      </c>
      <c r="P155" s="96">
        <v>0</v>
      </c>
      <c r="Q155" s="96">
        <v>0</v>
      </c>
      <c r="R155" s="96">
        <f>+N155-N156-R156</f>
        <v>11950000</v>
      </c>
      <c r="S155" s="96">
        <v>0</v>
      </c>
      <c r="T155" s="96">
        <v>0</v>
      </c>
      <c r="U155" s="96">
        <v>0</v>
      </c>
      <c r="V155" s="96">
        <f>+R155-V156</f>
        <v>11950000</v>
      </c>
      <c r="W155" s="107"/>
      <c r="X155" s="90"/>
      <c r="Y155" s="90"/>
      <c r="Z155" s="98">
        <f>+S155</f>
        <v>0</v>
      </c>
      <c r="AA155" s="98">
        <f t="shared" ref="AA155:AC155" si="97">+T155</f>
        <v>0</v>
      </c>
      <c r="AB155" s="98">
        <f t="shared" si="97"/>
        <v>0</v>
      </c>
      <c r="AC155" s="98">
        <f t="shared" si="97"/>
        <v>11950000</v>
      </c>
    </row>
    <row r="156" spans="1:34" ht="27" customHeight="1">
      <c r="A156" s="456"/>
      <c r="B156" s="456"/>
      <c r="C156" s="456"/>
      <c r="D156" s="480"/>
      <c r="E156" s="461"/>
      <c r="F156" s="469"/>
      <c r="G156" s="473"/>
      <c r="H156" s="483"/>
      <c r="I156" s="99"/>
      <c r="J156" s="100" t="s">
        <v>758</v>
      </c>
      <c r="K156" s="102"/>
      <c r="L156" s="102"/>
      <c r="M156" s="102"/>
      <c r="N156" s="102">
        <f>+'[1]Cdps Ene'!D652</f>
        <v>60500000</v>
      </c>
      <c r="O156" s="102"/>
      <c r="P156" s="102"/>
      <c r="Q156" s="102"/>
      <c r="R156" s="102"/>
      <c r="S156" s="102"/>
      <c r="T156" s="102"/>
      <c r="U156" s="102"/>
      <c r="V156" s="102"/>
      <c r="W156" s="102">
        <f t="shared" si="89"/>
        <v>60500000</v>
      </c>
      <c r="X156" s="117">
        <f>SUM(K156:N156)</f>
        <v>60500000</v>
      </c>
      <c r="Y156" s="106"/>
      <c r="Z156" s="105"/>
      <c r="AA156" s="105"/>
      <c r="AB156" s="105"/>
      <c r="AE156" s="183">
        <f>+K156+O156+S156</f>
        <v>0</v>
      </c>
      <c r="AF156" s="183">
        <f t="shared" ref="AF156:AF157" si="98">+L156+P156+T156</f>
        <v>0</v>
      </c>
      <c r="AG156" s="183">
        <f t="shared" ref="AG156:AG157" si="99">+M156+Q156+U156</f>
        <v>0</v>
      </c>
      <c r="AH156" s="183">
        <f t="shared" ref="AH156:AH157" si="100">+N156+R156+V156</f>
        <v>60500000</v>
      </c>
    </row>
    <row r="157" spans="1:34" ht="27.75" customHeight="1">
      <c r="A157" s="456"/>
      <c r="B157" s="456"/>
      <c r="C157" s="456"/>
      <c r="D157" s="480"/>
      <c r="E157" s="461"/>
      <c r="F157" s="469"/>
      <c r="G157" s="473"/>
      <c r="H157" s="483"/>
      <c r="I157" s="99"/>
      <c r="J157" s="100" t="s">
        <v>759</v>
      </c>
      <c r="K157" s="102"/>
      <c r="L157" s="102"/>
      <c r="M157" s="102"/>
      <c r="N157" s="102">
        <f>+'[1]Reg Ene'!E754</f>
        <v>60500000</v>
      </c>
      <c r="O157" s="102"/>
      <c r="P157" s="102"/>
      <c r="Q157" s="102"/>
      <c r="R157" s="102"/>
      <c r="S157" s="102"/>
      <c r="T157" s="102"/>
      <c r="U157" s="102"/>
      <c r="V157" s="102"/>
      <c r="W157" s="102">
        <f t="shared" si="89"/>
        <v>60500000</v>
      </c>
      <c r="X157" s="117">
        <f>SUM(K157:N157)</f>
        <v>60500000</v>
      </c>
      <c r="Y157" s="106"/>
      <c r="Z157" s="105"/>
      <c r="AA157" s="105"/>
      <c r="AB157" s="105"/>
      <c r="AE157" s="184">
        <f>+K157+O157+S157</f>
        <v>0</v>
      </c>
      <c r="AF157" s="184">
        <f t="shared" si="98"/>
        <v>0</v>
      </c>
      <c r="AG157" s="184">
        <f t="shared" si="99"/>
        <v>0</v>
      </c>
      <c r="AH157" s="184">
        <f t="shared" si="100"/>
        <v>60500000</v>
      </c>
    </row>
    <row r="158" spans="1:34" ht="30" customHeight="1">
      <c r="A158" s="456"/>
      <c r="B158" s="456"/>
      <c r="C158" s="456"/>
      <c r="D158" s="480"/>
      <c r="E158" s="461"/>
      <c r="F158" s="469"/>
      <c r="G158" s="473"/>
      <c r="H158" s="483"/>
      <c r="I158" s="99"/>
      <c r="J158" s="100" t="s">
        <v>798</v>
      </c>
      <c r="K158" s="102"/>
      <c r="L158" s="102"/>
      <c r="M158" s="102"/>
      <c r="N158" s="102"/>
      <c r="O158" s="102"/>
      <c r="P158" s="102"/>
      <c r="Q158" s="102"/>
      <c r="R158" s="102"/>
      <c r="S158" s="102"/>
      <c r="T158" s="102"/>
      <c r="U158" s="102"/>
      <c r="V158" s="102"/>
      <c r="W158" s="102">
        <f t="shared" si="89"/>
        <v>0</v>
      </c>
      <c r="X158" s="106"/>
      <c r="Y158" s="106"/>
      <c r="Z158" s="105"/>
      <c r="AA158" s="105"/>
      <c r="AB158" s="105"/>
    </row>
    <row r="159" spans="1:34" ht="72" customHeight="1">
      <c r="A159" s="456"/>
      <c r="B159" s="456"/>
      <c r="C159" s="456"/>
      <c r="D159" s="480"/>
      <c r="E159" s="461"/>
      <c r="F159" s="469"/>
      <c r="G159" s="474"/>
      <c r="H159" s="484"/>
      <c r="I159" s="94" t="s">
        <v>224</v>
      </c>
      <c r="J159" s="95">
        <v>24000000</v>
      </c>
      <c r="K159" s="96">
        <v>0</v>
      </c>
      <c r="L159" s="96">
        <v>0</v>
      </c>
      <c r="M159" s="96">
        <v>0</v>
      </c>
      <c r="N159" s="96">
        <v>24000000</v>
      </c>
      <c r="O159" s="96">
        <v>0</v>
      </c>
      <c r="P159" s="96">
        <v>0</v>
      </c>
      <c r="Q159" s="96">
        <v>0</v>
      </c>
      <c r="R159" s="96">
        <v>24000000</v>
      </c>
      <c r="S159" s="96">
        <v>0</v>
      </c>
      <c r="T159" s="96">
        <v>0</v>
      </c>
      <c r="U159" s="96">
        <v>0</v>
      </c>
      <c r="V159" s="96">
        <v>24000000</v>
      </c>
      <c r="W159" s="107"/>
      <c r="X159" s="90"/>
      <c r="Y159" s="90"/>
      <c r="Z159" s="98">
        <f t="shared" ref="Z159:AC167" si="101">+S159</f>
        <v>0</v>
      </c>
      <c r="AA159" s="98">
        <f t="shared" si="101"/>
        <v>0</v>
      </c>
      <c r="AB159" s="98">
        <f t="shared" si="101"/>
        <v>0</v>
      </c>
      <c r="AC159" s="98">
        <f t="shared" si="101"/>
        <v>24000000</v>
      </c>
    </row>
    <row r="160" spans="1:34" ht="72" hidden="1" customHeight="1">
      <c r="A160" s="456"/>
      <c r="B160" s="456"/>
      <c r="C160" s="456"/>
      <c r="D160" s="480"/>
      <c r="E160" s="461"/>
      <c r="F160" s="469"/>
      <c r="G160" s="461" t="s">
        <v>799</v>
      </c>
      <c r="H160" s="469">
        <v>0</v>
      </c>
      <c r="I160" s="94" t="s">
        <v>226</v>
      </c>
      <c r="J160" s="95">
        <v>0</v>
      </c>
      <c r="K160" s="130">
        <v>0</v>
      </c>
      <c r="L160" s="131">
        <v>0</v>
      </c>
      <c r="M160" s="131">
        <v>0</v>
      </c>
      <c r="N160" s="131">
        <v>0</v>
      </c>
      <c r="O160" s="130">
        <v>0</v>
      </c>
      <c r="P160" s="131">
        <v>0</v>
      </c>
      <c r="Q160" s="131">
        <v>0</v>
      </c>
      <c r="R160" s="131">
        <v>0</v>
      </c>
      <c r="S160" s="130">
        <v>0</v>
      </c>
      <c r="T160" s="131">
        <v>0</v>
      </c>
      <c r="U160" s="131">
        <v>0</v>
      </c>
      <c r="V160" s="131">
        <v>0</v>
      </c>
      <c r="W160" s="107"/>
      <c r="X160" s="90"/>
      <c r="Y160" s="90"/>
      <c r="Z160" s="105">
        <f t="shared" si="101"/>
        <v>0</v>
      </c>
      <c r="AA160" s="105">
        <f t="shared" si="101"/>
        <v>0</v>
      </c>
      <c r="AB160" s="105">
        <f t="shared" ref="AB160:AB165" si="102">+V160</f>
        <v>0</v>
      </c>
    </row>
    <row r="161" spans="1:34" ht="80.25" hidden="1" customHeight="1">
      <c r="A161" s="456"/>
      <c r="B161" s="456"/>
      <c r="C161" s="456"/>
      <c r="D161" s="480"/>
      <c r="E161" s="461"/>
      <c r="F161" s="469"/>
      <c r="G161" s="461"/>
      <c r="H161" s="469"/>
      <c r="I161" s="94" t="s">
        <v>228</v>
      </c>
      <c r="J161" s="95">
        <v>0</v>
      </c>
      <c r="K161" s="130">
        <v>0</v>
      </c>
      <c r="L161" s="131">
        <v>0</v>
      </c>
      <c r="M161" s="131">
        <v>0</v>
      </c>
      <c r="N161" s="131">
        <v>0</v>
      </c>
      <c r="O161" s="130">
        <v>0</v>
      </c>
      <c r="P161" s="131">
        <v>0</v>
      </c>
      <c r="Q161" s="131">
        <v>0</v>
      </c>
      <c r="R161" s="131">
        <v>0</v>
      </c>
      <c r="S161" s="130">
        <v>0</v>
      </c>
      <c r="T161" s="131">
        <v>0</v>
      </c>
      <c r="U161" s="131">
        <v>0</v>
      </c>
      <c r="V161" s="131">
        <v>0</v>
      </c>
      <c r="W161" s="107"/>
      <c r="X161" s="90"/>
      <c r="Y161" s="90"/>
      <c r="Z161" s="105">
        <f t="shared" si="101"/>
        <v>0</v>
      </c>
      <c r="AA161" s="105">
        <f t="shared" si="101"/>
        <v>0</v>
      </c>
      <c r="AB161" s="105">
        <f t="shared" si="102"/>
        <v>0</v>
      </c>
    </row>
    <row r="162" spans="1:34" ht="81" hidden="1" customHeight="1">
      <c r="A162" s="456"/>
      <c r="B162" s="456"/>
      <c r="C162" s="456"/>
      <c r="D162" s="480"/>
      <c r="E162" s="461"/>
      <c r="F162" s="469"/>
      <c r="G162" s="461"/>
      <c r="H162" s="469"/>
      <c r="I162" s="94" t="s">
        <v>230</v>
      </c>
      <c r="J162" s="95">
        <v>0</v>
      </c>
      <c r="K162" s="130">
        <v>0</v>
      </c>
      <c r="L162" s="131">
        <v>0</v>
      </c>
      <c r="M162" s="131">
        <v>0</v>
      </c>
      <c r="N162" s="131">
        <v>0</v>
      </c>
      <c r="O162" s="130">
        <v>0</v>
      </c>
      <c r="P162" s="131">
        <v>0</v>
      </c>
      <c r="Q162" s="131">
        <v>0</v>
      </c>
      <c r="R162" s="131">
        <v>0</v>
      </c>
      <c r="S162" s="130">
        <v>0</v>
      </c>
      <c r="T162" s="131">
        <v>0</v>
      </c>
      <c r="U162" s="131">
        <v>0</v>
      </c>
      <c r="V162" s="131">
        <v>0</v>
      </c>
      <c r="W162" s="107"/>
      <c r="X162" s="90"/>
      <c r="Y162" s="90"/>
      <c r="Z162" s="105">
        <f t="shared" si="101"/>
        <v>0</v>
      </c>
      <c r="AA162" s="105">
        <f t="shared" si="101"/>
        <v>0</v>
      </c>
      <c r="AB162" s="105">
        <f t="shared" si="102"/>
        <v>0</v>
      </c>
    </row>
    <row r="163" spans="1:34" ht="72" hidden="1" customHeight="1">
      <c r="A163" s="456"/>
      <c r="B163" s="456"/>
      <c r="C163" s="456"/>
      <c r="D163" s="480"/>
      <c r="E163" s="461"/>
      <c r="F163" s="469"/>
      <c r="G163" s="461"/>
      <c r="H163" s="469"/>
      <c r="I163" s="94" t="s">
        <v>232</v>
      </c>
      <c r="J163" s="95">
        <v>0</v>
      </c>
      <c r="K163" s="130">
        <v>0</v>
      </c>
      <c r="L163" s="131">
        <v>0</v>
      </c>
      <c r="M163" s="131">
        <v>0</v>
      </c>
      <c r="N163" s="131">
        <v>0</v>
      </c>
      <c r="O163" s="130">
        <v>0</v>
      </c>
      <c r="P163" s="131">
        <v>0</v>
      </c>
      <c r="Q163" s="131">
        <v>0</v>
      </c>
      <c r="R163" s="131">
        <v>0</v>
      </c>
      <c r="S163" s="130">
        <v>0</v>
      </c>
      <c r="T163" s="131">
        <v>0</v>
      </c>
      <c r="U163" s="131">
        <v>0</v>
      </c>
      <c r="V163" s="131">
        <v>0</v>
      </c>
      <c r="W163" s="107"/>
      <c r="X163" s="90"/>
      <c r="Y163" s="90"/>
      <c r="Z163" s="105">
        <f t="shared" si="101"/>
        <v>0</v>
      </c>
      <c r="AA163" s="105">
        <f t="shared" si="101"/>
        <v>0</v>
      </c>
      <c r="AB163" s="105">
        <f t="shared" si="102"/>
        <v>0</v>
      </c>
    </row>
    <row r="164" spans="1:34" ht="72" hidden="1" customHeight="1">
      <c r="A164" s="456"/>
      <c r="B164" s="456"/>
      <c r="C164" s="456"/>
      <c r="D164" s="480"/>
      <c r="E164" s="461"/>
      <c r="F164" s="469"/>
      <c r="G164" s="461"/>
      <c r="H164" s="469"/>
      <c r="I164" s="94" t="s">
        <v>234</v>
      </c>
      <c r="J164" s="95">
        <v>0</v>
      </c>
      <c r="K164" s="130">
        <v>0</v>
      </c>
      <c r="L164" s="131">
        <v>0</v>
      </c>
      <c r="M164" s="131">
        <v>0</v>
      </c>
      <c r="N164" s="131">
        <v>0</v>
      </c>
      <c r="O164" s="130">
        <v>0</v>
      </c>
      <c r="P164" s="131">
        <v>0</v>
      </c>
      <c r="Q164" s="131">
        <v>0</v>
      </c>
      <c r="R164" s="131">
        <v>0</v>
      </c>
      <c r="S164" s="130">
        <v>0</v>
      </c>
      <c r="T164" s="131">
        <v>0</v>
      </c>
      <c r="U164" s="131">
        <v>0</v>
      </c>
      <c r="V164" s="131">
        <v>0</v>
      </c>
      <c r="W164" s="107"/>
      <c r="X164" s="90"/>
      <c r="Y164" s="90"/>
      <c r="Z164" s="105">
        <f t="shared" si="101"/>
        <v>0</v>
      </c>
      <c r="AA164" s="105">
        <f t="shared" si="101"/>
        <v>0</v>
      </c>
      <c r="AB164" s="105">
        <f t="shared" si="102"/>
        <v>0</v>
      </c>
    </row>
    <row r="165" spans="1:34" ht="94.5" hidden="1" customHeight="1">
      <c r="A165" s="456"/>
      <c r="B165" s="456"/>
      <c r="C165" s="456"/>
      <c r="D165" s="480"/>
      <c r="E165" s="472" t="s">
        <v>800</v>
      </c>
      <c r="F165" s="482">
        <v>10000000</v>
      </c>
      <c r="G165" s="472" t="s">
        <v>801</v>
      </c>
      <c r="H165" s="482">
        <v>10000000</v>
      </c>
      <c r="I165" s="94" t="s">
        <v>236</v>
      </c>
      <c r="J165" s="95">
        <v>0</v>
      </c>
      <c r="K165" s="96">
        <v>0</v>
      </c>
      <c r="L165" s="96">
        <v>0</v>
      </c>
      <c r="M165" s="96">
        <v>0</v>
      </c>
      <c r="N165" s="96">
        <v>0</v>
      </c>
      <c r="O165" s="96">
        <v>0</v>
      </c>
      <c r="P165" s="96">
        <v>0</v>
      </c>
      <c r="Q165" s="96">
        <v>0</v>
      </c>
      <c r="R165" s="96">
        <v>0</v>
      </c>
      <c r="S165" s="96">
        <v>0</v>
      </c>
      <c r="T165" s="96">
        <v>0</v>
      </c>
      <c r="U165" s="96">
        <v>0</v>
      </c>
      <c r="V165" s="96">
        <v>0</v>
      </c>
      <c r="W165" s="107"/>
      <c r="X165" s="90"/>
      <c r="Y165" s="90"/>
      <c r="Z165" s="105">
        <f t="shared" si="101"/>
        <v>0</v>
      </c>
      <c r="AA165" s="105">
        <f t="shared" si="101"/>
        <v>0</v>
      </c>
      <c r="AB165" s="105">
        <f t="shared" si="102"/>
        <v>0</v>
      </c>
    </row>
    <row r="166" spans="1:34" ht="72" customHeight="1">
      <c r="A166" s="456"/>
      <c r="B166" s="456"/>
      <c r="C166" s="456"/>
      <c r="D166" s="480"/>
      <c r="E166" s="474"/>
      <c r="F166" s="484"/>
      <c r="G166" s="474"/>
      <c r="H166" s="484"/>
      <c r="I166" s="94" t="s">
        <v>238</v>
      </c>
      <c r="J166" s="95">
        <v>10000000</v>
      </c>
      <c r="K166" s="96">
        <v>0</v>
      </c>
      <c r="L166" s="96">
        <v>0</v>
      </c>
      <c r="M166" s="96">
        <v>0</v>
      </c>
      <c r="N166" s="96">
        <v>10000000</v>
      </c>
      <c r="O166" s="96">
        <v>0</v>
      </c>
      <c r="P166" s="96">
        <v>0</v>
      </c>
      <c r="Q166" s="96">
        <v>0</v>
      </c>
      <c r="R166" s="96">
        <v>10000000</v>
      </c>
      <c r="S166" s="96">
        <v>0</v>
      </c>
      <c r="T166" s="96">
        <v>0</v>
      </c>
      <c r="U166" s="96">
        <v>0</v>
      </c>
      <c r="V166" s="96">
        <v>10000000</v>
      </c>
      <c r="W166" s="107"/>
      <c r="X166" s="90"/>
      <c r="Y166" s="90"/>
      <c r="Z166" s="98">
        <f t="shared" si="101"/>
        <v>0</v>
      </c>
      <c r="AA166" s="98">
        <f t="shared" si="101"/>
        <v>0</v>
      </c>
      <c r="AB166" s="98">
        <f t="shared" si="101"/>
        <v>0</v>
      </c>
      <c r="AC166" s="98">
        <f t="shared" si="101"/>
        <v>10000000</v>
      </c>
    </row>
    <row r="167" spans="1:34" ht="72" customHeight="1">
      <c r="A167" s="456"/>
      <c r="B167" s="456"/>
      <c r="C167" s="456"/>
      <c r="D167" s="480"/>
      <c r="E167" s="461" t="s">
        <v>802</v>
      </c>
      <c r="F167" s="485">
        <v>267000000</v>
      </c>
      <c r="G167" s="461" t="s">
        <v>803</v>
      </c>
      <c r="H167" s="469">
        <v>267000000</v>
      </c>
      <c r="I167" s="94" t="s">
        <v>240</v>
      </c>
      <c r="J167" s="95">
        <v>150700000</v>
      </c>
      <c r="K167" s="96">
        <v>0</v>
      </c>
      <c r="L167" s="96">
        <v>0</v>
      </c>
      <c r="M167" s="96">
        <v>0</v>
      </c>
      <c r="N167" s="96">
        <v>150700000</v>
      </c>
      <c r="O167" s="96">
        <f>+K167-K168-O168</f>
        <v>-90000</v>
      </c>
      <c r="P167" s="96">
        <v>0</v>
      </c>
      <c r="Q167" s="96">
        <v>0</v>
      </c>
      <c r="R167" s="96">
        <f>+N167-N168-R168</f>
        <v>84587556</v>
      </c>
      <c r="S167" s="96">
        <f>+O167-S168</f>
        <v>-248700</v>
      </c>
      <c r="T167" s="96">
        <v>0</v>
      </c>
      <c r="U167" s="96">
        <v>0</v>
      </c>
      <c r="V167" s="96">
        <f>+R167-V168</f>
        <v>84587556</v>
      </c>
      <c r="W167" s="107"/>
      <c r="X167" s="90"/>
      <c r="Y167" s="90"/>
      <c r="Z167" s="98">
        <f t="shared" si="101"/>
        <v>-248700</v>
      </c>
      <c r="AA167" s="98">
        <f t="shared" si="101"/>
        <v>0</v>
      </c>
      <c r="AB167" s="98">
        <f t="shared" si="101"/>
        <v>0</v>
      </c>
      <c r="AC167" s="98">
        <f t="shared" si="101"/>
        <v>84587556</v>
      </c>
    </row>
    <row r="168" spans="1:34" ht="22.5" customHeight="1">
      <c r="A168" s="456"/>
      <c r="B168" s="456"/>
      <c r="C168" s="456"/>
      <c r="D168" s="480"/>
      <c r="E168" s="461"/>
      <c r="F168" s="485"/>
      <c r="G168" s="461"/>
      <c r="H168" s="469"/>
      <c r="I168" s="99"/>
      <c r="J168" s="100" t="s">
        <v>758</v>
      </c>
      <c r="K168" s="102"/>
      <c r="L168" s="102"/>
      <c r="M168" s="102"/>
      <c r="N168" s="102">
        <f>+'[1]Cdps Ene'!D378+'[1]Cdps Ene'!D592+'[1]Cdps Ene'!D486</f>
        <v>66112444</v>
      </c>
      <c r="O168" s="101">
        <f>+'[1]Cdps Feb'!O15</f>
        <v>90000</v>
      </c>
      <c r="P168" s="102"/>
      <c r="Q168" s="102"/>
      <c r="R168" s="102"/>
      <c r="S168" s="103">
        <f>+'[1]arl marz'!D6</f>
        <v>158700</v>
      </c>
      <c r="T168" s="102"/>
      <c r="U168" s="102"/>
      <c r="V168" s="102"/>
      <c r="W168" s="102">
        <f t="shared" si="89"/>
        <v>66361144</v>
      </c>
      <c r="X168" s="117">
        <f>SUM(K168:N168)</f>
        <v>66112444</v>
      </c>
      <c r="Y168" s="106"/>
      <c r="Z168" s="105"/>
      <c r="AA168" s="105"/>
      <c r="AB168" s="105"/>
      <c r="AE168" s="183">
        <f>+K168+O168+S168</f>
        <v>248700</v>
      </c>
      <c r="AF168" s="183">
        <f t="shared" ref="AF168:AF169" si="103">+L168+P168+T168</f>
        <v>0</v>
      </c>
      <c r="AG168" s="183">
        <f t="shared" ref="AG168:AG169" si="104">+M168+Q168+U168</f>
        <v>0</v>
      </c>
      <c r="AH168" s="183">
        <f t="shared" ref="AH168:AH169" si="105">+N168+R168+V168</f>
        <v>66112444</v>
      </c>
    </row>
    <row r="169" spans="1:34" ht="21.75" customHeight="1">
      <c r="A169" s="456"/>
      <c r="B169" s="456"/>
      <c r="C169" s="456"/>
      <c r="D169" s="480"/>
      <c r="E169" s="461"/>
      <c r="F169" s="485"/>
      <c r="G169" s="461"/>
      <c r="H169" s="469"/>
      <c r="I169" s="99"/>
      <c r="J169" s="100" t="s">
        <v>759</v>
      </c>
      <c r="K169" s="102"/>
      <c r="L169" s="102"/>
      <c r="M169" s="102"/>
      <c r="N169" s="102">
        <f>+'[1]Reg Ene'!E743+'[1]Reg Ene'!E747+'[1]Reg Ene'!E750</f>
        <v>66112444</v>
      </c>
      <c r="O169" s="102">
        <f>+'[1]Reg Feb'!O30</f>
        <v>90000</v>
      </c>
      <c r="P169" s="102"/>
      <c r="Q169" s="102"/>
      <c r="R169" s="102"/>
      <c r="S169" s="103">
        <f>+'[1]arl marz'!D6</f>
        <v>158700</v>
      </c>
      <c r="T169" s="102"/>
      <c r="U169" s="102"/>
      <c r="V169" s="102"/>
      <c r="W169" s="102">
        <f t="shared" si="89"/>
        <v>66361144</v>
      </c>
      <c r="X169" s="117">
        <f>SUM(K169:N169)</f>
        <v>66112444</v>
      </c>
      <c r="Y169" s="106"/>
      <c r="Z169" s="105"/>
      <c r="AA169" s="105"/>
      <c r="AB169" s="105"/>
      <c r="AE169" s="184">
        <f>+K169+O169+S169</f>
        <v>248700</v>
      </c>
      <c r="AF169" s="184">
        <f t="shared" si="103"/>
        <v>0</v>
      </c>
      <c r="AG169" s="184">
        <f t="shared" si="104"/>
        <v>0</v>
      </c>
      <c r="AH169" s="184">
        <f t="shared" si="105"/>
        <v>66112444</v>
      </c>
    </row>
    <row r="170" spans="1:34" ht="22.5" customHeight="1">
      <c r="A170" s="456"/>
      <c r="B170" s="456"/>
      <c r="C170" s="456"/>
      <c r="D170" s="480"/>
      <c r="E170" s="461"/>
      <c r="F170" s="485"/>
      <c r="G170" s="461"/>
      <c r="H170" s="469"/>
      <c r="I170" s="99"/>
      <c r="J170" s="100" t="s">
        <v>760</v>
      </c>
      <c r="K170" s="102"/>
      <c r="L170" s="102"/>
      <c r="M170" s="102"/>
      <c r="N170" s="102"/>
      <c r="O170" s="102"/>
      <c r="P170" s="102"/>
      <c r="Q170" s="102"/>
      <c r="R170" s="102"/>
      <c r="S170" s="102"/>
      <c r="T170" s="102"/>
      <c r="U170" s="102"/>
      <c r="V170" s="102"/>
      <c r="W170" s="102">
        <f t="shared" si="89"/>
        <v>0</v>
      </c>
      <c r="X170" s="106"/>
      <c r="Y170" s="106"/>
      <c r="Z170" s="105"/>
      <c r="AA170" s="105"/>
      <c r="AB170" s="105"/>
    </row>
    <row r="171" spans="1:34" ht="72" customHeight="1">
      <c r="A171" s="456"/>
      <c r="B171" s="456"/>
      <c r="C171" s="456"/>
      <c r="D171" s="480"/>
      <c r="E171" s="461"/>
      <c r="F171" s="485"/>
      <c r="G171" s="461"/>
      <c r="H171" s="469"/>
      <c r="I171" s="94" t="s">
        <v>804</v>
      </c>
      <c r="J171" s="95">
        <v>28500000</v>
      </c>
      <c r="K171" s="131">
        <v>28500000</v>
      </c>
      <c r="L171" s="131">
        <v>0</v>
      </c>
      <c r="M171" s="131">
        <v>0</v>
      </c>
      <c r="N171" s="131">
        <v>0</v>
      </c>
      <c r="O171" s="131">
        <f>+K171-K172-O172</f>
        <v>25025200</v>
      </c>
      <c r="P171" s="131">
        <v>0</v>
      </c>
      <c r="Q171" s="131">
        <v>0</v>
      </c>
      <c r="R171" s="131">
        <v>0</v>
      </c>
      <c r="S171" s="132">
        <f>+O171-S172</f>
        <v>25025200</v>
      </c>
      <c r="T171" s="131">
        <v>0</v>
      </c>
      <c r="U171" s="131">
        <v>0</v>
      </c>
      <c r="V171" s="131">
        <v>0</v>
      </c>
      <c r="W171" s="107"/>
      <c r="X171" s="90"/>
      <c r="Y171" s="90"/>
      <c r="Z171" s="98">
        <f>+S171</f>
        <v>25025200</v>
      </c>
      <c r="AA171" s="98">
        <f t="shared" ref="AA171:AC171" si="106">+T171</f>
        <v>0</v>
      </c>
      <c r="AB171" s="98">
        <f t="shared" si="106"/>
        <v>0</v>
      </c>
      <c r="AC171" s="98">
        <f t="shared" si="106"/>
        <v>0</v>
      </c>
    </row>
    <row r="172" spans="1:34" ht="23.25" customHeight="1">
      <c r="A172" s="456"/>
      <c r="B172" s="456"/>
      <c r="C172" s="456"/>
      <c r="D172" s="480"/>
      <c r="E172" s="461"/>
      <c r="F172" s="485"/>
      <c r="G172" s="461"/>
      <c r="H172" s="469"/>
      <c r="I172" s="99"/>
      <c r="J172" s="100" t="s">
        <v>758</v>
      </c>
      <c r="K172" s="133">
        <f>+'[1]Cdps Ene'!D614</f>
        <v>0</v>
      </c>
      <c r="L172" s="133"/>
      <c r="M172" s="133"/>
      <c r="N172" s="133"/>
      <c r="O172" s="133">
        <f>+'[1]Cdps Feb'!F57</f>
        <v>3474800</v>
      </c>
      <c r="P172" s="133"/>
      <c r="Q172" s="133"/>
      <c r="R172" s="133"/>
      <c r="S172" s="133">
        <v>0</v>
      </c>
      <c r="T172" s="133"/>
      <c r="U172" s="133"/>
      <c r="V172" s="133"/>
      <c r="W172" s="102">
        <f t="shared" si="89"/>
        <v>3474800</v>
      </c>
      <c r="X172" s="104">
        <f>SUM(K172:N172)</f>
        <v>0</v>
      </c>
      <c r="Y172" s="104">
        <f>SUM(O172:R172)</f>
        <v>3474800</v>
      </c>
      <c r="Z172" s="105"/>
      <c r="AA172" s="105"/>
      <c r="AB172" s="105"/>
      <c r="AE172" s="183">
        <f>+K172+O172+S172</f>
        <v>3474800</v>
      </c>
      <c r="AF172" s="183">
        <f t="shared" ref="AF172:AF173" si="107">+L172+P172+T172</f>
        <v>0</v>
      </c>
      <c r="AG172" s="183">
        <f t="shared" ref="AG172:AG173" si="108">+M172+Q172+U172</f>
        <v>0</v>
      </c>
      <c r="AH172" s="183">
        <f t="shared" ref="AH172:AH173" si="109">+N172+R172+V172</f>
        <v>0</v>
      </c>
    </row>
    <row r="173" spans="1:34" ht="24.75" customHeight="1">
      <c r="A173" s="456"/>
      <c r="B173" s="456"/>
      <c r="C173" s="456"/>
      <c r="D173" s="480"/>
      <c r="E173" s="461"/>
      <c r="F173" s="485"/>
      <c r="G173" s="461"/>
      <c r="H173" s="469"/>
      <c r="I173" s="99"/>
      <c r="J173" s="100" t="s">
        <v>759</v>
      </c>
      <c r="K173" s="133"/>
      <c r="L173" s="133"/>
      <c r="M173" s="133"/>
      <c r="N173" s="133"/>
      <c r="O173" s="133">
        <f>+'[1]Reg Feb'!F109</f>
        <v>3474800</v>
      </c>
      <c r="P173" s="133"/>
      <c r="Q173" s="133"/>
      <c r="R173" s="133"/>
      <c r="S173" s="133"/>
      <c r="T173" s="133"/>
      <c r="U173" s="133"/>
      <c r="V173" s="133"/>
      <c r="W173" s="102">
        <f t="shared" si="89"/>
        <v>3474800</v>
      </c>
      <c r="X173" s="104">
        <f>SUM(K173:N173)</f>
        <v>0</v>
      </c>
      <c r="Y173" s="104">
        <f>SUM(O173:R173)</f>
        <v>3474800</v>
      </c>
      <c r="Z173" s="105"/>
      <c r="AA173" s="105"/>
      <c r="AB173" s="105"/>
      <c r="AE173" s="184">
        <f>+K173+O173+S173</f>
        <v>3474800</v>
      </c>
      <c r="AF173" s="184">
        <f t="shared" si="107"/>
        <v>0</v>
      </c>
      <c r="AG173" s="184">
        <f t="shared" si="108"/>
        <v>0</v>
      </c>
      <c r="AH173" s="184">
        <f t="shared" si="109"/>
        <v>0</v>
      </c>
    </row>
    <row r="174" spans="1:34" ht="24.75" customHeight="1">
      <c r="A174" s="456"/>
      <c r="B174" s="456"/>
      <c r="C174" s="456"/>
      <c r="D174" s="480"/>
      <c r="E174" s="461"/>
      <c r="F174" s="485"/>
      <c r="G174" s="461"/>
      <c r="H174" s="469"/>
      <c r="I174" s="99"/>
      <c r="J174" s="100" t="s">
        <v>760</v>
      </c>
      <c r="K174" s="133"/>
      <c r="L174" s="133"/>
      <c r="M174" s="133"/>
      <c r="N174" s="133"/>
      <c r="O174" s="133"/>
      <c r="P174" s="133"/>
      <c r="Q174" s="133"/>
      <c r="R174" s="133"/>
      <c r="S174" s="133"/>
      <c r="T174" s="133"/>
      <c r="U174" s="133"/>
      <c r="V174" s="133"/>
      <c r="W174" s="102">
        <f t="shared" si="89"/>
        <v>0</v>
      </c>
      <c r="X174" s="106"/>
      <c r="Y174" s="106"/>
      <c r="Z174" s="105"/>
      <c r="AA174" s="105"/>
      <c r="AB174" s="105"/>
    </row>
    <row r="175" spans="1:34" ht="82.5" customHeight="1">
      <c r="A175" s="457"/>
      <c r="B175" s="457"/>
      <c r="C175" s="457"/>
      <c r="D175" s="481"/>
      <c r="E175" s="461"/>
      <c r="F175" s="485"/>
      <c r="G175" s="461"/>
      <c r="H175" s="469"/>
      <c r="I175" s="94" t="s">
        <v>244</v>
      </c>
      <c r="J175" s="95">
        <v>87800000</v>
      </c>
      <c r="K175" s="131">
        <v>87800000</v>
      </c>
      <c r="L175" s="131">
        <v>0</v>
      </c>
      <c r="M175" s="131">
        <v>0</v>
      </c>
      <c r="N175" s="131">
        <v>0</v>
      </c>
      <c r="O175" s="131">
        <f>+K175-K176-O176</f>
        <v>87800000</v>
      </c>
      <c r="P175" s="131">
        <v>0</v>
      </c>
      <c r="Q175" s="131">
        <v>0</v>
      </c>
      <c r="R175" s="131">
        <v>0</v>
      </c>
      <c r="S175" s="131">
        <f>+O175-S176</f>
        <v>87800000</v>
      </c>
      <c r="T175" s="131">
        <v>0</v>
      </c>
      <c r="U175" s="131">
        <v>0</v>
      </c>
      <c r="V175" s="131">
        <v>0</v>
      </c>
      <c r="W175" s="107"/>
      <c r="X175" s="90"/>
      <c r="Y175" s="90"/>
      <c r="Z175" s="98">
        <f>+S175</f>
        <v>87800000</v>
      </c>
      <c r="AA175" s="98">
        <f t="shared" ref="AA175:AC175" si="110">+T175</f>
        <v>0</v>
      </c>
      <c r="AB175" s="98">
        <f t="shared" si="110"/>
        <v>0</v>
      </c>
      <c r="AC175" s="98">
        <f t="shared" si="110"/>
        <v>0</v>
      </c>
    </row>
    <row r="176" spans="1:34" ht="23.25" customHeight="1">
      <c r="A176" s="127"/>
      <c r="B176" s="127"/>
      <c r="C176" s="127"/>
      <c r="D176" s="134"/>
      <c r="E176" s="99"/>
      <c r="F176" s="134"/>
      <c r="G176" s="99"/>
      <c r="H176" s="100"/>
      <c r="I176" s="99" t="s">
        <v>758</v>
      </c>
      <c r="J176" s="100"/>
      <c r="K176" s="133">
        <f>+'[1]Cdps Ene'!D573</f>
        <v>0</v>
      </c>
      <c r="L176" s="133"/>
      <c r="M176" s="133"/>
      <c r="N176" s="133"/>
      <c r="O176" s="133"/>
      <c r="P176" s="133"/>
      <c r="Q176" s="133"/>
      <c r="R176" s="133"/>
      <c r="S176" s="133"/>
      <c r="T176" s="133"/>
      <c r="U176" s="133"/>
      <c r="V176" s="133"/>
      <c r="W176" s="102">
        <f t="shared" si="89"/>
        <v>0</v>
      </c>
      <c r="X176" s="117">
        <f>SUM(K176:R176)</f>
        <v>0</v>
      </c>
      <c r="Y176" s="106"/>
      <c r="Z176" s="105"/>
      <c r="AA176" s="105"/>
      <c r="AB176" s="105"/>
      <c r="AE176" s="183">
        <f>+K176+O176+S176</f>
        <v>0</v>
      </c>
      <c r="AF176" s="183">
        <f t="shared" ref="AF176:AF177" si="111">+L176+P176+T176</f>
        <v>0</v>
      </c>
      <c r="AG176" s="183">
        <f t="shared" ref="AG176:AG177" si="112">+M176+Q176+U176</f>
        <v>0</v>
      </c>
      <c r="AH176" s="183">
        <f t="shared" ref="AH176:AH177" si="113">+N176+R176+V176</f>
        <v>0</v>
      </c>
    </row>
    <row r="177" spans="1:34" ht="25.5" customHeight="1">
      <c r="A177" s="127"/>
      <c r="B177" s="127"/>
      <c r="C177" s="127"/>
      <c r="D177" s="134"/>
      <c r="E177" s="99"/>
      <c r="F177" s="134"/>
      <c r="G177" s="99"/>
      <c r="H177" s="100"/>
      <c r="I177" s="99" t="s">
        <v>759</v>
      </c>
      <c r="J177" s="100"/>
      <c r="K177" s="133"/>
      <c r="L177" s="133"/>
      <c r="M177" s="133"/>
      <c r="N177" s="133"/>
      <c r="O177" s="133"/>
      <c r="P177" s="133"/>
      <c r="Q177" s="133"/>
      <c r="R177" s="133"/>
      <c r="S177" s="133"/>
      <c r="T177" s="133"/>
      <c r="U177" s="133"/>
      <c r="V177" s="133"/>
      <c r="W177" s="102">
        <f t="shared" si="89"/>
        <v>0</v>
      </c>
      <c r="X177" s="117">
        <f>SUM(K177:R177)</f>
        <v>0</v>
      </c>
      <c r="Y177" s="106"/>
      <c r="Z177" s="105"/>
      <c r="AA177" s="105"/>
      <c r="AB177" s="105"/>
      <c r="AE177" s="184">
        <f>+K177+O177+S177</f>
        <v>0</v>
      </c>
      <c r="AF177" s="184">
        <f t="shared" si="111"/>
        <v>0</v>
      </c>
      <c r="AG177" s="184">
        <f t="shared" si="112"/>
        <v>0</v>
      </c>
      <c r="AH177" s="184">
        <f t="shared" si="113"/>
        <v>0</v>
      </c>
    </row>
    <row r="178" spans="1:34" ht="20.25" customHeight="1">
      <c r="A178" s="127"/>
      <c r="B178" s="127"/>
      <c r="C178" s="127"/>
      <c r="D178" s="134"/>
      <c r="E178" s="99"/>
      <c r="F178" s="134"/>
      <c r="G178" s="99"/>
      <c r="H178" s="100"/>
      <c r="I178" s="99" t="s">
        <v>760</v>
      </c>
      <c r="J178" s="100"/>
      <c r="K178" s="133"/>
      <c r="L178" s="133"/>
      <c r="M178" s="133"/>
      <c r="N178" s="133"/>
      <c r="O178" s="133"/>
      <c r="P178" s="133"/>
      <c r="Q178" s="133"/>
      <c r="R178" s="133"/>
      <c r="S178" s="133"/>
      <c r="T178" s="133"/>
      <c r="U178" s="133"/>
      <c r="V178" s="133"/>
      <c r="W178" s="102">
        <f t="shared" si="89"/>
        <v>0</v>
      </c>
      <c r="X178" s="106"/>
      <c r="Y178" s="106"/>
      <c r="Z178" s="105"/>
      <c r="AA178" s="105"/>
      <c r="AB178" s="105"/>
    </row>
    <row r="179" spans="1:34" s="83" customFormat="1" ht="20.25" customHeight="1">
      <c r="A179" s="435"/>
      <c r="B179" s="436"/>
      <c r="C179" s="436"/>
      <c r="D179" s="437"/>
      <c r="E179" s="444" t="s">
        <v>737</v>
      </c>
      <c r="F179" s="445"/>
      <c r="G179" s="445"/>
      <c r="H179" s="445"/>
      <c r="I179" s="445"/>
      <c r="J179" s="445"/>
      <c r="K179" s="445"/>
      <c r="L179" s="445"/>
      <c r="M179" s="445"/>
      <c r="N179" s="446"/>
      <c r="W179" s="102">
        <f t="shared" si="89"/>
        <v>0</v>
      </c>
      <c r="X179" s="125"/>
      <c r="Y179" s="125"/>
      <c r="Z179" s="105"/>
      <c r="AA179" s="105"/>
      <c r="AB179" s="105"/>
    </row>
    <row r="180" spans="1:34" s="83" customFormat="1" ht="20.25" customHeight="1">
      <c r="A180" s="435"/>
      <c r="B180" s="436"/>
      <c r="C180" s="436"/>
      <c r="D180" s="437"/>
      <c r="E180" s="444"/>
      <c r="F180" s="445"/>
      <c r="G180" s="445"/>
      <c r="H180" s="445"/>
      <c r="I180" s="445"/>
      <c r="J180" s="445"/>
      <c r="K180" s="445"/>
      <c r="L180" s="445"/>
      <c r="M180" s="445"/>
      <c r="N180" s="446"/>
      <c r="W180" s="102">
        <f t="shared" si="89"/>
        <v>0</v>
      </c>
      <c r="X180" s="90"/>
      <c r="Y180" s="90"/>
      <c r="Z180" s="105"/>
      <c r="AA180" s="105"/>
      <c r="AB180" s="105"/>
    </row>
    <row r="181" spans="1:34" s="83" customFormat="1" ht="20.25" customHeight="1">
      <c r="A181" s="435"/>
      <c r="B181" s="436"/>
      <c r="C181" s="436"/>
      <c r="D181" s="437"/>
      <c r="E181" s="444"/>
      <c r="F181" s="445"/>
      <c r="G181" s="445"/>
      <c r="H181" s="445"/>
      <c r="I181" s="445"/>
      <c r="J181" s="445"/>
      <c r="K181" s="445"/>
      <c r="L181" s="445"/>
      <c r="M181" s="445"/>
      <c r="N181" s="446"/>
      <c r="W181" s="102">
        <f t="shared" si="89"/>
        <v>0</v>
      </c>
      <c r="X181" s="90"/>
      <c r="Y181" s="90"/>
      <c r="Z181" s="105"/>
      <c r="AA181" s="105"/>
      <c r="AB181" s="105"/>
    </row>
    <row r="182" spans="1:34" s="83" customFormat="1" ht="20.25" customHeight="1">
      <c r="A182" s="438"/>
      <c r="B182" s="439"/>
      <c r="C182" s="439"/>
      <c r="D182" s="440"/>
      <c r="E182" s="447"/>
      <c r="F182" s="448"/>
      <c r="G182" s="448"/>
      <c r="H182" s="448"/>
      <c r="I182" s="448"/>
      <c r="J182" s="448"/>
      <c r="K182" s="448"/>
      <c r="L182" s="448"/>
      <c r="M182" s="448"/>
      <c r="N182" s="449"/>
      <c r="W182" s="102">
        <f t="shared" si="89"/>
        <v>0</v>
      </c>
      <c r="X182" s="90"/>
      <c r="Y182" s="90"/>
      <c r="Z182" s="105"/>
      <c r="AA182" s="105"/>
      <c r="AB182" s="105"/>
    </row>
    <row r="183" spans="1:34" ht="5.15" customHeight="1">
      <c r="A183" s="450"/>
      <c r="B183" s="450"/>
      <c r="C183" s="450"/>
      <c r="D183" s="450"/>
      <c r="E183" s="450"/>
      <c r="F183" s="450"/>
      <c r="G183" s="450"/>
      <c r="H183" s="450"/>
      <c r="I183" s="450"/>
      <c r="J183" s="450"/>
      <c r="K183" s="450"/>
      <c r="L183" s="450"/>
      <c r="M183" s="450"/>
      <c r="N183" s="450"/>
      <c r="W183" s="102">
        <f t="shared" si="89"/>
        <v>0</v>
      </c>
      <c r="X183" s="90"/>
      <c r="Y183" s="90"/>
      <c r="Z183" s="105"/>
      <c r="AA183" s="105"/>
      <c r="AB183" s="105"/>
    </row>
    <row r="184" spans="1:34" s="92" customFormat="1" ht="36" customHeight="1">
      <c r="A184" s="463" t="s">
        <v>742</v>
      </c>
      <c r="B184" s="467" t="s">
        <v>743</v>
      </c>
      <c r="C184" s="467" t="s">
        <v>744</v>
      </c>
      <c r="D184" s="468" t="s">
        <v>745</v>
      </c>
      <c r="E184" s="463" t="s">
        <v>746</v>
      </c>
      <c r="F184" s="464" t="s">
        <v>747</v>
      </c>
      <c r="G184" s="463" t="s">
        <v>748</v>
      </c>
      <c r="H184" s="464" t="s">
        <v>749</v>
      </c>
      <c r="I184" s="465" t="s">
        <v>750</v>
      </c>
      <c r="J184" s="466" t="s">
        <v>751</v>
      </c>
      <c r="K184" s="454" t="s">
        <v>752</v>
      </c>
      <c r="L184" s="454"/>
      <c r="M184" s="454"/>
      <c r="N184" s="454"/>
      <c r="O184" s="454" t="s">
        <v>752</v>
      </c>
      <c r="P184" s="454"/>
      <c r="Q184" s="454"/>
      <c r="R184" s="454"/>
      <c r="S184" s="454" t="s">
        <v>752</v>
      </c>
      <c r="T184" s="454"/>
      <c r="U184" s="454"/>
      <c r="V184" s="454"/>
      <c r="W184" s="102">
        <f t="shared" si="89"/>
        <v>0</v>
      </c>
      <c r="X184" s="90"/>
      <c r="Y184" s="90"/>
      <c r="Z184" s="105"/>
      <c r="AA184" s="105"/>
      <c r="AB184" s="105"/>
      <c r="AC184" s="93"/>
    </row>
    <row r="185" spans="1:34" s="92" customFormat="1" ht="45.75" customHeight="1">
      <c r="A185" s="463"/>
      <c r="B185" s="467"/>
      <c r="C185" s="467"/>
      <c r="D185" s="468"/>
      <c r="E185" s="463"/>
      <c r="F185" s="464"/>
      <c r="G185" s="463"/>
      <c r="H185" s="464"/>
      <c r="I185" s="465"/>
      <c r="J185" s="466"/>
      <c r="K185" s="91" t="s">
        <v>753</v>
      </c>
      <c r="L185" s="91" t="s">
        <v>754</v>
      </c>
      <c r="M185" s="91" t="s">
        <v>755</v>
      </c>
      <c r="N185" s="91" t="s">
        <v>756</v>
      </c>
      <c r="O185" s="91" t="s">
        <v>753</v>
      </c>
      <c r="P185" s="91" t="s">
        <v>754</v>
      </c>
      <c r="Q185" s="91" t="s">
        <v>755</v>
      </c>
      <c r="R185" s="91" t="s">
        <v>756</v>
      </c>
      <c r="S185" s="91" t="s">
        <v>753</v>
      </c>
      <c r="T185" s="91" t="s">
        <v>754</v>
      </c>
      <c r="U185" s="91" t="s">
        <v>755</v>
      </c>
      <c r="V185" s="91" t="s">
        <v>756</v>
      </c>
      <c r="W185" s="102">
        <f t="shared" si="89"/>
        <v>0</v>
      </c>
      <c r="X185" s="90"/>
      <c r="Y185" s="90"/>
      <c r="Z185" s="105"/>
      <c r="AA185" s="105"/>
      <c r="AB185" s="105"/>
      <c r="AC185" s="93"/>
    </row>
    <row r="186" spans="1:34" ht="72" customHeight="1">
      <c r="A186" s="455" t="s">
        <v>796</v>
      </c>
      <c r="B186" s="455" t="s">
        <v>115</v>
      </c>
      <c r="C186" s="455" t="s">
        <v>117</v>
      </c>
      <c r="D186" s="479">
        <v>3819717250.6800003</v>
      </c>
      <c r="E186" s="461" t="s">
        <v>805</v>
      </c>
      <c r="F186" s="485">
        <v>1534180000</v>
      </c>
      <c r="G186" s="461" t="s">
        <v>806</v>
      </c>
      <c r="H186" s="469">
        <v>772180000</v>
      </c>
      <c r="I186" s="94" t="s">
        <v>246</v>
      </c>
      <c r="J186" s="95">
        <v>732180000</v>
      </c>
      <c r="K186" s="131">
        <v>271973800</v>
      </c>
      <c r="L186" s="131">
        <v>212955800</v>
      </c>
      <c r="M186" s="131">
        <v>247250400</v>
      </c>
      <c r="N186" s="131">
        <v>0</v>
      </c>
      <c r="O186" s="131">
        <f>+K186-K187-O187</f>
        <v>250110960</v>
      </c>
      <c r="P186" s="131">
        <f>+L186-L187-P187</f>
        <v>196425360</v>
      </c>
      <c r="Q186" s="131">
        <f>+M186-M187-Q187</f>
        <v>229766080</v>
      </c>
      <c r="R186" s="131">
        <v>0</v>
      </c>
      <c r="S186" s="131">
        <f>+O186-S187</f>
        <v>250110960</v>
      </c>
      <c r="T186" s="131">
        <f>+P186-T187</f>
        <v>196425360</v>
      </c>
      <c r="U186" s="131">
        <f>+Q186-U187</f>
        <v>229766080</v>
      </c>
      <c r="V186" s="131">
        <v>0</v>
      </c>
      <c r="W186" s="107"/>
      <c r="X186" s="90"/>
      <c r="Y186" s="90"/>
      <c r="Z186" s="98">
        <f>+S186</f>
        <v>250110960</v>
      </c>
      <c r="AA186" s="98">
        <f t="shared" ref="AA186:AC186" si="114">+T186</f>
        <v>196425360</v>
      </c>
      <c r="AB186" s="98">
        <f t="shared" si="114"/>
        <v>229766080</v>
      </c>
      <c r="AC186" s="98">
        <f t="shared" si="114"/>
        <v>0</v>
      </c>
    </row>
    <row r="187" spans="1:34" ht="21.75" customHeight="1">
      <c r="A187" s="456"/>
      <c r="B187" s="456"/>
      <c r="C187" s="456"/>
      <c r="D187" s="480"/>
      <c r="E187" s="461"/>
      <c r="F187" s="485"/>
      <c r="G187" s="461"/>
      <c r="H187" s="469"/>
      <c r="I187" s="99" t="s">
        <v>758</v>
      </c>
      <c r="J187" s="100"/>
      <c r="K187" s="133">
        <f>+'[1]Cdps Ene'!D537+'[1]Cdps Ene'!D549+'[1]Cdps Ene'!D561+'[1]Cdps Ene'!D596+'[1]Cdps Ene'!D640+'[1]Cdps Ene'!D658</f>
        <v>21862840</v>
      </c>
      <c r="L187" s="133">
        <f>+'[1]Cdps Ene'!D541+'[1]Cdps Ene'!D553+'[1]Cdps Ene'!D565+'[1]Cdps Ene'!D599+'[1]Cdps Ene'!D644+'[1]Cdps Ene'!D662</f>
        <v>16530440</v>
      </c>
      <c r="M187" s="133">
        <f>+'[1]Cdps Ene'!D545+'[1]Cdps Ene'!D557+'[1]Cdps Ene'!D569+'[1]Cdps Ene'!D602+'[1]Cdps Ene'!D648+'[1]Cdps Ene'!D666</f>
        <v>17484320</v>
      </c>
      <c r="N187" s="133"/>
      <c r="O187" s="133"/>
      <c r="P187" s="133"/>
      <c r="Q187" s="133"/>
      <c r="R187" s="133"/>
      <c r="S187" s="133"/>
      <c r="T187" s="133"/>
      <c r="U187" s="133"/>
      <c r="V187" s="133"/>
      <c r="W187" s="102">
        <f t="shared" si="89"/>
        <v>55877600</v>
      </c>
      <c r="X187" s="117">
        <f>SUM(K187:N187)</f>
        <v>55877600</v>
      </c>
      <c r="Y187" s="106"/>
      <c r="Z187" s="105"/>
      <c r="AA187" s="105"/>
      <c r="AB187" s="105"/>
      <c r="AE187" s="183">
        <f>+K187+O187+S187</f>
        <v>21862840</v>
      </c>
      <c r="AF187" s="183">
        <f t="shared" ref="AF187:AF188" si="115">+L187+P187+T187</f>
        <v>16530440</v>
      </c>
      <c r="AG187" s="183">
        <f t="shared" ref="AG187:AG188" si="116">+M187+Q187+U187</f>
        <v>17484320</v>
      </c>
      <c r="AH187" s="183">
        <f t="shared" ref="AH187:AH188" si="117">+N187+R187+V187</f>
        <v>0</v>
      </c>
    </row>
    <row r="188" spans="1:34" ht="19.5" customHeight="1">
      <c r="A188" s="456"/>
      <c r="B188" s="456"/>
      <c r="C188" s="456"/>
      <c r="D188" s="480"/>
      <c r="E188" s="461"/>
      <c r="F188" s="485"/>
      <c r="G188" s="461"/>
      <c r="H188" s="469"/>
      <c r="I188" s="99" t="s">
        <v>759</v>
      </c>
      <c r="J188" s="100"/>
      <c r="K188" s="133">
        <f>+'[1]Reg Ene'!E556+'[1]Reg Ene'!E560+'[1]Reg Ene'!E567+'[1]Reg Ene'!E586+'[1]Reg Ene'!E590</f>
        <v>21862840</v>
      </c>
      <c r="L188" s="133">
        <f>+'[1]Reg Ene'!E665+'[1]Reg Ene'!E669+'[1]Reg Ene'!E683+'[1]Reg Ene'!E698+'[1]Reg Ene'!E702</f>
        <v>16530440</v>
      </c>
      <c r="M188" s="133">
        <f>+'[1]Reg Ene'!E716+'[1]Reg Ene'!E720+'[1]Reg Ene'!E724+'[1]Reg Ene'!E727+'[1]Reg Ene'!E731</f>
        <v>14930720</v>
      </c>
      <c r="N188" s="133"/>
      <c r="O188" s="133"/>
      <c r="P188" s="133"/>
      <c r="Q188" s="133"/>
      <c r="R188" s="133"/>
      <c r="S188" s="133"/>
      <c r="T188" s="133"/>
      <c r="U188" s="133"/>
      <c r="V188" s="133"/>
      <c r="W188" s="102">
        <f t="shared" si="89"/>
        <v>53324000</v>
      </c>
      <c r="X188" s="117">
        <f t="shared" ref="X188" si="118">SUM(K188:N188)</f>
        <v>53324000</v>
      </c>
      <c r="Y188" s="106"/>
      <c r="Z188" s="105"/>
      <c r="AA188" s="105"/>
      <c r="AB188" s="105"/>
      <c r="AE188" s="184">
        <f>+K188+O188+S188</f>
        <v>21862840</v>
      </c>
      <c r="AF188" s="184">
        <f t="shared" si="115"/>
        <v>16530440</v>
      </c>
      <c r="AG188" s="184">
        <f t="shared" si="116"/>
        <v>14930720</v>
      </c>
      <c r="AH188" s="184">
        <f t="shared" si="117"/>
        <v>0</v>
      </c>
    </row>
    <row r="189" spans="1:34" ht="22.5" customHeight="1">
      <c r="A189" s="456"/>
      <c r="B189" s="456"/>
      <c r="C189" s="456"/>
      <c r="D189" s="480"/>
      <c r="E189" s="461"/>
      <c r="F189" s="485"/>
      <c r="G189" s="461"/>
      <c r="H189" s="469"/>
      <c r="I189" s="99" t="s">
        <v>760</v>
      </c>
      <c r="J189" s="100"/>
      <c r="K189" s="133"/>
      <c r="L189" s="133"/>
      <c r="M189" s="133"/>
      <c r="N189" s="133"/>
      <c r="O189" s="133"/>
      <c r="P189" s="133"/>
      <c r="Q189" s="133"/>
      <c r="R189" s="133"/>
      <c r="S189" s="133"/>
      <c r="T189" s="133"/>
      <c r="U189" s="133"/>
      <c r="V189" s="133"/>
      <c r="W189" s="102">
        <f t="shared" si="89"/>
        <v>0</v>
      </c>
      <c r="X189" s="106"/>
      <c r="Y189" s="106"/>
      <c r="Z189" s="105"/>
      <c r="AA189" s="105"/>
      <c r="AB189" s="105"/>
    </row>
    <row r="190" spans="1:34" ht="72" customHeight="1">
      <c r="A190" s="456"/>
      <c r="B190" s="456"/>
      <c r="C190" s="456"/>
      <c r="D190" s="480"/>
      <c r="E190" s="461"/>
      <c r="F190" s="485"/>
      <c r="G190" s="461"/>
      <c r="H190" s="469"/>
      <c r="I190" s="94" t="s">
        <v>249</v>
      </c>
      <c r="J190" s="95">
        <v>40000000</v>
      </c>
      <c r="K190" s="131">
        <v>16399999.999999998</v>
      </c>
      <c r="L190" s="131">
        <v>12400000</v>
      </c>
      <c r="M190" s="131">
        <v>11200000.000000002</v>
      </c>
      <c r="N190" s="131">
        <v>0</v>
      </c>
      <c r="O190" s="131">
        <v>16399999.999999998</v>
      </c>
      <c r="P190" s="131">
        <v>12400000</v>
      </c>
      <c r="Q190" s="131">
        <v>11200000.000000002</v>
      </c>
      <c r="R190" s="131">
        <v>0</v>
      </c>
      <c r="S190" s="131">
        <v>16399999.999999998</v>
      </c>
      <c r="T190" s="131">
        <v>12400000</v>
      </c>
      <c r="U190" s="131">
        <v>11200000.000000002</v>
      </c>
      <c r="V190" s="131">
        <v>0</v>
      </c>
      <c r="W190" s="107"/>
      <c r="X190" s="90"/>
      <c r="Y190" s="90"/>
      <c r="Z190" s="98">
        <f>+S190</f>
        <v>16399999.999999998</v>
      </c>
      <c r="AA190" s="98">
        <f t="shared" ref="AA190:AC191" si="119">+T190</f>
        <v>12400000</v>
      </c>
      <c r="AB190" s="98">
        <f t="shared" si="119"/>
        <v>11200000.000000002</v>
      </c>
      <c r="AC190" s="98">
        <f t="shared" si="119"/>
        <v>0</v>
      </c>
    </row>
    <row r="191" spans="1:34" ht="72" customHeight="1">
      <c r="A191" s="456"/>
      <c r="B191" s="456"/>
      <c r="C191" s="456"/>
      <c r="D191" s="480"/>
      <c r="E191" s="461"/>
      <c r="F191" s="485"/>
      <c r="G191" s="94" t="s">
        <v>807</v>
      </c>
      <c r="H191" s="95">
        <v>762000000</v>
      </c>
      <c r="I191" s="94" t="s">
        <v>251</v>
      </c>
      <c r="J191" s="95">
        <v>762000000</v>
      </c>
      <c r="K191" s="131">
        <v>310000000</v>
      </c>
      <c r="L191" s="131">
        <v>40000000</v>
      </c>
      <c r="M191" s="131">
        <v>142000000</v>
      </c>
      <c r="N191" s="131">
        <v>270000000</v>
      </c>
      <c r="O191" s="131">
        <f>+K191-K192-O192</f>
        <v>192878035.69999999</v>
      </c>
      <c r="P191" s="131">
        <f>+L191-L192-P192</f>
        <v>40000000</v>
      </c>
      <c r="Q191" s="131">
        <f>+M191-M192-Q192</f>
        <v>1657500</v>
      </c>
      <c r="R191" s="131">
        <f>+N191-N192-R192</f>
        <v>237074930.61000001</v>
      </c>
      <c r="S191" s="131">
        <f>+O191-S192</f>
        <v>192805835.69999999</v>
      </c>
      <c r="T191" s="131">
        <f t="shared" ref="T191" si="120">+P191-P192-T192</f>
        <v>40000000</v>
      </c>
      <c r="U191" s="131">
        <f>+Q191-U192</f>
        <v>1657500</v>
      </c>
      <c r="V191" s="131">
        <f>+R191-V192</f>
        <v>237074930.61000001</v>
      </c>
      <c r="W191" s="107"/>
      <c r="X191" s="90"/>
      <c r="Y191" s="90"/>
      <c r="Z191" s="98">
        <f>+S191</f>
        <v>192805835.69999999</v>
      </c>
      <c r="AA191" s="98">
        <f t="shared" si="119"/>
        <v>40000000</v>
      </c>
      <c r="AB191" s="98">
        <f t="shared" si="119"/>
        <v>1657500</v>
      </c>
      <c r="AC191" s="98">
        <f t="shared" si="119"/>
        <v>237074930.61000001</v>
      </c>
    </row>
    <row r="192" spans="1:34" ht="21.75" customHeight="1">
      <c r="A192" s="456"/>
      <c r="B192" s="456"/>
      <c r="C192" s="456"/>
      <c r="D192" s="480"/>
      <c r="E192" s="99"/>
      <c r="F192" s="134"/>
      <c r="G192" s="99"/>
      <c r="H192" s="100"/>
      <c r="I192" s="99" t="s">
        <v>758</v>
      </c>
      <c r="J192" s="100"/>
      <c r="K192" s="133">
        <f>+'[1]Cdps Ene'!D316+'[1]Cdps Ene'!D329+'[1]Cdps Ene'!D332+'[1]Cdps Ene'!D62-63441</f>
        <v>117049764.3</v>
      </c>
      <c r="L192" s="133"/>
      <c r="M192" s="135">
        <f>+'[1]Cdps Ene'!D371</f>
        <v>140342500</v>
      </c>
      <c r="N192" s="133">
        <f>+'[1]Cdps Ene'!D323</f>
        <v>32925069.390000001</v>
      </c>
      <c r="O192" s="136">
        <f>+'[1]Cdps Feb'!O14</f>
        <v>72200</v>
      </c>
      <c r="P192" s="133"/>
      <c r="Q192" s="133"/>
      <c r="R192" s="133"/>
      <c r="S192" s="133">
        <f>+'[1]arl marz'!D5</f>
        <v>72200</v>
      </c>
      <c r="T192" s="133"/>
      <c r="U192" s="133"/>
      <c r="V192" s="133"/>
      <c r="W192" s="102">
        <f t="shared" si="89"/>
        <v>290461733.69</v>
      </c>
      <c r="X192" s="104">
        <f>SUM(K192:N192)</f>
        <v>290317333.69</v>
      </c>
      <c r="Y192" s="104">
        <f>SUM(O192:R192)</f>
        <v>72200</v>
      </c>
      <c r="Z192" s="105"/>
      <c r="AA192" s="105"/>
      <c r="AB192" s="105"/>
      <c r="AE192" s="183">
        <f>+K192+O192+S192</f>
        <v>117194164.3</v>
      </c>
      <c r="AF192" s="183">
        <f t="shared" ref="AF192:AF193" si="121">+L192+P192+T192</f>
        <v>0</v>
      </c>
      <c r="AG192" s="183">
        <f t="shared" ref="AG192:AG193" si="122">+M192+Q192+U192</f>
        <v>140342500</v>
      </c>
      <c r="AH192" s="183">
        <f t="shared" ref="AH192:AH193" si="123">+N192+R192+V192</f>
        <v>32925069.390000001</v>
      </c>
    </row>
    <row r="193" spans="1:34" ht="24" customHeight="1">
      <c r="A193" s="456"/>
      <c r="B193" s="456"/>
      <c r="C193" s="456"/>
      <c r="D193" s="480"/>
      <c r="E193" s="99"/>
      <c r="F193" s="134"/>
      <c r="G193" s="99"/>
      <c r="H193" s="100"/>
      <c r="I193" s="99" t="s">
        <v>759</v>
      </c>
      <c r="J193" s="100"/>
      <c r="K193" s="133">
        <f>+'[1]Reg Ene'!E399+'[1]Reg Ene'!E402+'[1]Reg Ene'!E407+'[1]Reg Ene'!E67-63441</f>
        <v>117049764.3</v>
      </c>
      <c r="L193" s="133"/>
      <c r="M193" s="133">
        <f>+'[1]Reg Ene'!E710</f>
        <v>140342500</v>
      </c>
      <c r="N193" s="133">
        <f>+'[1]Reg Ene'!E413</f>
        <v>32925069.390000001</v>
      </c>
      <c r="O193" s="133">
        <f>+'[1]Reg Feb'!O29</f>
        <v>72200</v>
      </c>
      <c r="P193" s="133"/>
      <c r="Q193" s="133"/>
      <c r="R193" s="133"/>
      <c r="S193" s="133">
        <f>+'[1]arl marz'!D5</f>
        <v>72200</v>
      </c>
      <c r="T193" s="133"/>
      <c r="U193" s="133"/>
      <c r="V193" s="133"/>
      <c r="W193" s="102">
        <f t="shared" si="89"/>
        <v>290461733.69</v>
      </c>
      <c r="X193" s="104">
        <f>SUM(K193:N193)</f>
        <v>290317333.69</v>
      </c>
      <c r="Y193" s="104">
        <f>SUM(O193:R193)</f>
        <v>72200</v>
      </c>
      <c r="Z193" s="105"/>
      <c r="AA193" s="105"/>
      <c r="AB193" s="105"/>
      <c r="AE193" s="184">
        <f>+K193+O193+S193</f>
        <v>117194164.3</v>
      </c>
      <c r="AF193" s="184">
        <f t="shared" si="121"/>
        <v>0</v>
      </c>
      <c r="AG193" s="184">
        <f t="shared" si="122"/>
        <v>140342500</v>
      </c>
      <c r="AH193" s="184">
        <f t="shared" si="123"/>
        <v>32925069.390000001</v>
      </c>
    </row>
    <row r="194" spans="1:34" ht="23.25" customHeight="1">
      <c r="A194" s="456"/>
      <c r="B194" s="456"/>
      <c r="C194" s="456"/>
      <c r="D194" s="480"/>
      <c r="E194" s="99"/>
      <c r="F194" s="134"/>
      <c r="G194" s="99"/>
      <c r="H194" s="100"/>
      <c r="I194" s="99" t="s">
        <v>760</v>
      </c>
      <c r="J194" s="100"/>
      <c r="K194" s="133"/>
      <c r="L194" s="133"/>
      <c r="M194" s="133"/>
      <c r="N194" s="133"/>
      <c r="O194" s="133"/>
      <c r="P194" s="133"/>
      <c r="Q194" s="133"/>
      <c r="R194" s="133"/>
      <c r="S194" s="133"/>
      <c r="T194" s="133"/>
      <c r="U194" s="133"/>
      <c r="V194" s="133"/>
      <c r="W194" s="102">
        <f t="shared" si="89"/>
        <v>0</v>
      </c>
      <c r="X194" s="106"/>
      <c r="Y194" s="106"/>
      <c r="Z194" s="105"/>
      <c r="AA194" s="105"/>
      <c r="AB194" s="105"/>
    </row>
    <row r="195" spans="1:34" ht="114.75" customHeight="1">
      <c r="A195" s="456"/>
      <c r="B195" s="456"/>
      <c r="C195" s="456"/>
      <c r="D195" s="480"/>
      <c r="E195" s="94" t="s">
        <v>808</v>
      </c>
      <c r="F195" s="137">
        <v>1912087250.6800001</v>
      </c>
      <c r="G195" s="94" t="s">
        <v>809</v>
      </c>
      <c r="H195" s="95">
        <v>1912087250.6800001</v>
      </c>
      <c r="I195" s="94" t="s">
        <v>253</v>
      </c>
      <c r="J195" s="95">
        <v>1912087250.6800001</v>
      </c>
      <c r="K195" s="131">
        <v>1238891166.3868001</v>
      </c>
      <c r="L195" s="131">
        <v>254844540.43880001</v>
      </c>
      <c r="M195" s="131">
        <v>154430552.65439999</v>
      </c>
      <c r="N195" s="131">
        <v>263920991.19999999</v>
      </c>
      <c r="O195" s="131">
        <f>+K195-K196-O196</f>
        <v>1199824032.3868001</v>
      </c>
      <c r="P195" s="131">
        <f>+L195-L196-P196</f>
        <v>251769390.43880001</v>
      </c>
      <c r="Q195" s="131">
        <f>+M195-M196-Q196</f>
        <v>151652997.65439999</v>
      </c>
      <c r="R195" s="131">
        <f>+N195-N196-R196</f>
        <v>217840991.19999999</v>
      </c>
      <c r="S195" s="131">
        <f>+O195-S196</f>
        <v>1199824032.3868001</v>
      </c>
      <c r="T195" s="131">
        <f>+P195-T196</f>
        <v>251769390.43880001</v>
      </c>
      <c r="U195" s="131">
        <f>+Q195-U196</f>
        <v>151652997.65439999</v>
      </c>
      <c r="V195" s="131">
        <f>+R195-V196</f>
        <v>217840991.19999999</v>
      </c>
      <c r="W195" s="107"/>
      <c r="X195" s="116"/>
      <c r="Y195" s="90"/>
      <c r="Z195" s="98">
        <f>+S195</f>
        <v>1199824032.3868001</v>
      </c>
      <c r="AA195" s="98">
        <f>+T195</f>
        <v>251769390.43880001</v>
      </c>
      <c r="AB195" s="98">
        <f>+U195</f>
        <v>151652997.65439999</v>
      </c>
      <c r="AC195" s="98">
        <f>+V195</f>
        <v>217840991.19999999</v>
      </c>
    </row>
    <row r="196" spans="1:34" ht="21.75" customHeight="1">
      <c r="A196" s="456"/>
      <c r="B196" s="456"/>
      <c r="C196" s="456"/>
      <c r="D196" s="480"/>
      <c r="E196" s="99"/>
      <c r="F196" s="138"/>
      <c r="G196" s="99"/>
      <c r="H196" s="100"/>
      <c r="I196" s="99" t="s">
        <v>758</v>
      </c>
      <c r="J196" s="100"/>
      <c r="K196" s="133">
        <f>+'[1]Cdps Ene'!D348+'[1]Cdps Ene'!D354</f>
        <v>39067134</v>
      </c>
      <c r="L196" s="133">
        <f>+'[1]Cdps Ene'!D357</f>
        <v>3075150</v>
      </c>
      <c r="M196" s="133">
        <f>+'[1]Cdps Ene'!D362</f>
        <v>2777555</v>
      </c>
      <c r="N196" s="133">
        <f>+'[1]Cdps Ene'!D367</f>
        <v>46080000</v>
      </c>
      <c r="O196" s="133"/>
      <c r="P196" s="133"/>
      <c r="Q196" s="133"/>
      <c r="R196" s="133"/>
      <c r="S196" s="133"/>
      <c r="T196" s="133"/>
      <c r="U196" s="133"/>
      <c r="V196" s="133"/>
      <c r="W196" s="102">
        <f t="shared" si="89"/>
        <v>90999839</v>
      </c>
      <c r="X196" s="104">
        <f>SUM(K196:N196)</f>
        <v>90999839</v>
      </c>
      <c r="Y196" s="104">
        <f>SUM(O196:R196)</f>
        <v>0</v>
      </c>
      <c r="Z196" s="105"/>
      <c r="AA196" s="105"/>
      <c r="AB196" s="105"/>
      <c r="AE196" s="183">
        <f>+K196+O196+S196</f>
        <v>39067134</v>
      </c>
      <c r="AF196" s="183">
        <f t="shared" ref="AF196:AF197" si="124">+L196+P196+T196</f>
        <v>3075150</v>
      </c>
      <c r="AG196" s="183">
        <f t="shared" ref="AG196:AG197" si="125">+M196+Q196+U196</f>
        <v>2777555</v>
      </c>
      <c r="AH196" s="183">
        <f t="shared" ref="AH196:AH197" si="126">+N196+R196+V196</f>
        <v>46080000</v>
      </c>
    </row>
    <row r="197" spans="1:34" ht="21.75" customHeight="1">
      <c r="A197" s="120"/>
      <c r="B197" s="120"/>
      <c r="C197" s="120"/>
      <c r="D197" s="139"/>
      <c r="E197" s="99"/>
      <c r="F197" s="100"/>
      <c r="G197" s="99"/>
      <c r="H197" s="100"/>
      <c r="I197" s="99" t="s">
        <v>759</v>
      </c>
      <c r="J197" s="100"/>
      <c r="K197" s="133">
        <f>+'[1]Reg Ene'!E433+'[1]Reg Ene'!E441</f>
        <v>39067134</v>
      </c>
      <c r="L197" s="133">
        <f>+'[1]Reg Ene'!E447</f>
        <v>3075150</v>
      </c>
      <c r="M197" s="133">
        <f>+'[1]Reg Ene'!E453</f>
        <v>2777555</v>
      </c>
      <c r="N197" s="133">
        <f>+'[1]Reg Ene'!E459</f>
        <v>46080000</v>
      </c>
      <c r="O197" s="133"/>
      <c r="P197" s="133"/>
      <c r="Q197" s="133"/>
      <c r="R197" s="133"/>
      <c r="S197" s="133"/>
      <c r="T197" s="133"/>
      <c r="U197" s="133"/>
      <c r="V197" s="133"/>
      <c r="W197" s="102">
        <f t="shared" si="89"/>
        <v>90999839</v>
      </c>
      <c r="X197" s="104">
        <f t="shared" ref="X197" si="127">SUM(K197:N197)</f>
        <v>90999839</v>
      </c>
      <c r="Y197" s="104">
        <f t="shared" ref="Y197" si="128">SUM(O197:R197)</f>
        <v>0</v>
      </c>
      <c r="Z197" s="105"/>
      <c r="AA197" s="105"/>
      <c r="AB197" s="105"/>
      <c r="AE197" s="184">
        <f>+K197+O197+S197</f>
        <v>39067134</v>
      </c>
      <c r="AF197" s="184">
        <f t="shared" si="124"/>
        <v>3075150</v>
      </c>
      <c r="AG197" s="184">
        <f t="shared" si="125"/>
        <v>2777555</v>
      </c>
      <c r="AH197" s="184">
        <f t="shared" si="126"/>
        <v>46080000</v>
      </c>
    </row>
    <row r="198" spans="1:34" ht="25.5" customHeight="1">
      <c r="A198" s="120"/>
      <c r="B198" s="120"/>
      <c r="C198" s="120"/>
      <c r="D198" s="139"/>
      <c r="E198" s="99"/>
      <c r="F198" s="100"/>
      <c r="G198" s="99"/>
      <c r="H198" s="100"/>
      <c r="I198" s="99" t="s">
        <v>760</v>
      </c>
      <c r="J198" s="100"/>
      <c r="K198" s="133"/>
      <c r="L198" s="133"/>
      <c r="M198" s="133"/>
      <c r="N198" s="133"/>
      <c r="O198" s="133"/>
      <c r="P198" s="133"/>
      <c r="Q198" s="133"/>
      <c r="R198" s="133"/>
      <c r="S198" s="133"/>
      <c r="T198" s="133"/>
      <c r="U198" s="133"/>
      <c r="V198" s="133"/>
      <c r="W198" s="102">
        <f t="shared" si="89"/>
        <v>0</v>
      </c>
      <c r="X198" s="106"/>
      <c r="Y198" s="106"/>
      <c r="Z198" s="105"/>
      <c r="AA198" s="105"/>
      <c r="AB198" s="105"/>
    </row>
    <row r="199" spans="1:34" ht="40" customHeight="1">
      <c r="A199" s="470" t="s">
        <v>810</v>
      </c>
      <c r="B199" s="470"/>
      <c r="C199" s="470"/>
      <c r="D199" s="470"/>
      <c r="E199" s="470"/>
      <c r="F199" s="470"/>
      <c r="G199" s="470"/>
      <c r="H199" s="470"/>
      <c r="I199" s="470"/>
      <c r="J199" s="95">
        <v>3819717250.6800003</v>
      </c>
      <c r="K199" s="95">
        <v>1953564966.3868001</v>
      </c>
      <c r="L199" s="95">
        <v>520200340.43879998</v>
      </c>
      <c r="M199" s="95">
        <v>554880952.65439999</v>
      </c>
      <c r="N199" s="95">
        <v>791070991.20000005</v>
      </c>
      <c r="O199" s="95"/>
      <c r="P199" s="95"/>
      <c r="Q199" s="95"/>
      <c r="R199" s="95"/>
      <c r="S199" s="95"/>
      <c r="T199" s="95"/>
      <c r="U199" s="95"/>
      <c r="V199" s="95"/>
      <c r="W199" s="107"/>
      <c r="X199" s="90"/>
      <c r="Y199" s="90"/>
      <c r="Z199" s="105"/>
      <c r="AA199" s="105"/>
      <c r="AB199" s="105"/>
    </row>
    <row r="200" spans="1:34" ht="5.15" customHeight="1">
      <c r="A200" s="450"/>
      <c r="B200" s="450"/>
      <c r="C200" s="450"/>
      <c r="D200" s="450"/>
      <c r="E200" s="450"/>
      <c r="F200" s="450"/>
      <c r="G200" s="450"/>
      <c r="H200" s="450"/>
      <c r="I200" s="450"/>
      <c r="J200" s="450"/>
      <c r="K200" s="450"/>
      <c r="L200" s="450"/>
      <c r="M200" s="450"/>
      <c r="N200" s="450"/>
      <c r="W200" s="102">
        <f t="shared" si="89"/>
        <v>0</v>
      </c>
      <c r="X200" s="90"/>
      <c r="Y200" s="90"/>
      <c r="Z200" s="105"/>
      <c r="AA200" s="105"/>
      <c r="AB200" s="105"/>
    </row>
    <row r="201" spans="1:34" ht="40" customHeight="1">
      <c r="A201" s="495" t="s">
        <v>811</v>
      </c>
      <c r="B201" s="495"/>
      <c r="C201" s="495"/>
      <c r="D201" s="495"/>
      <c r="E201" s="495"/>
      <c r="F201" s="495"/>
      <c r="G201" s="495"/>
      <c r="H201" s="495"/>
      <c r="I201" s="495"/>
      <c r="J201" s="140">
        <v>32545776327.986824</v>
      </c>
      <c r="K201" s="140">
        <v>12160210188.486801</v>
      </c>
      <c r="L201" s="140">
        <v>15526168760.665627</v>
      </c>
      <c r="M201" s="140">
        <v>4068326387.6343999</v>
      </c>
      <c r="N201" s="140">
        <v>791070991.20000005</v>
      </c>
      <c r="O201" s="140"/>
      <c r="P201" s="140"/>
      <c r="Q201" s="140"/>
      <c r="R201" s="140"/>
      <c r="S201" s="140"/>
      <c r="T201" s="140"/>
      <c r="U201" s="140"/>
      <c r="V201" s="140"/>
      <c r="W201" s="107"/>
      <c r="X201" s="90"/>
      <c r="Y201" s="90"/>
      <c r="Z201" s="105"/>
      <c r="AA201" s="105"/>
      <c r="AB201" s="105"/>
    </row>
    <row r="202" spans="1:34" ht="4.5" customHeight="1">
      <c r="A202" s="450"/>
      <c r="B202" s="450"/>
      <c r="C202" s="450"/>
      <c r="D202" s="450"/>
      <c r="E202" s="450"/>
      <c r="F202" s="450"/>
      <c r="G202" s="450"/>
      <c r="H202" s="450"/>
      <c r="I202" s="450"/>
      <c r="J202" s="450"/>
      <c r="K202" s="450"/>
      <c r="L202" s="450"/>
      <c r="M202" s="450"/>
      <c r="N202" s="450"/>
      <c r="W202" s="102">
        <f t="shared" si="89"/>
        <v>0</v>
      </c>
      <c r="X202" s="90"/>
      <c r="Y202" s="90"/>
      <c r="Z202" s="105"/>
      <c r="AA202" s="105"/>
      <c r="AB202" s="105"/>
    </row>
    <row r="203" spans="1:34" ht="22.5" customHeight="1">
      <c r="A203" s="489" t="s">
        <v>812</v>
      </c>
      <c r="B203" s="489"/>
      <c r="C203" s="489"/>
      <c r="D203" s="489"/>
      <c r="E203" s="489"/>
      <c r="F203" s="489"/>
      <c r="G203" s="489"/>
      <c r="H203" s="489" t="s">
        <v>813</v>
      </c>
      <c r="I203" s="489"/>
      <c r="J203" s="466" t="s">
        <v>751</v>
      </c>
      <c r="K203" s="454" t="s">
        <v>752</v>
      </c>
      <c r="L203" s="454"/>
      <c r="M203" s="454"/>
      <c r="N203" s="454"/>
      <c r="O203" s="454" t="s">
        <v>752</v>
      </c>
      <c r="P203" s="454"/>
      <c r="Q203" s="454"/>
      <c r="R203" s="454"/>
      <c r="S203" s="454" t="s">
        <v>752</v>
      </c>
      <c r="T203" s="454"/>
      <c r="U203" s="454"/>
      <c r="V203" s="454"/>
      <c r="W203" s="102">
        <f t="shared" ref="W203:W204" si="129">SUM(K203:V203)</f>
        <v>0</v>
      </c>
      <c r="X203" s="90"/>
      <c r="Y203" s="90"/>
      <c r="Z203" s="105"/>
      <c r="AA203" s="105"/>
      <c r="AB203" s="105"/>
    </row>
    <row r="204" spans="1:34" ht="48.75" customHeight="1">
      <c r="A204" s="489"/>
      <c r="B204" s="489"/>
      <c r="C204" s="489"/>
      <c r="D204" s="489"/>
      <c r="E204" s="489"/>
      <c r="F204" s="489"/>
      <c r="G204" s="489"/>
      <c r="H204" s="489"/>
      <c r="I204" s="489"/>
      <c r="J204" s="466"/>
      <c r="K204" s="91" t="s">
        <v>753</v>
      </c>
      <c r="L204" s="91" t="s">
        <v>754</v>
      </c>
      <c r="M204" s="91" t="s">
        <v>755</v>
      </c>
      <c r="N204" s="91" t="s">
        <v>756</v>
      </c>
      <c r="O204" s="91" t="s">
        <v>753</v>
      </c>
      <c r="P204" s="91" t="s">
        <v>754</v>
      </c>
      <c r="Q204" s="91" t="s">
        <v>755</v>
      </c>
      <c r="R204" s="91" t="s">
        <v>756</v>
      </c>
      <c r="S204" s="91" t="s">
        <v>753</v>
      </c>
      <c r="T204" s="91" t="s">
        <v>754</v>
      </c>
      <c r="U204" s="91" t="s">
        <v>755</v>
      </c>
      <c r="V204" s="91" t="s">
        <v>756</v>
      </c>
      <c r="W204" s="102">
        <f t="shared" si="129"/>
        <v>0</v>
      </c>
      <c r="X204" s="90"/>
      <c r="Y204" s="90"/>
      <c r="Z204" s="105"/>
      <c r="AA204" s="105"/>
      <c r="AB204" s="105"/>
    </row>
    <row r="205" spans="1:34" ht="39.75" customHeight="1">
      <c r="A205" s="489"/>
      <c r="B205" s="489"/>
      <c r="C205" s="489"/>
      <c r="D205" s="489"/>
      <c r="E205" s="489"/>
      <c r="F205" s="489"/>
      <c r="G205" s="489"/>
      <c r="H205" s="490" t="s">
        <v>814</v>
      </c>
      <c r="I205" s="490"/>
      <c r="J205" s="141">
        <v>27484127667.431309</v>
      </c>
      <c r="K205" s="113">
        <v>12160210188.486801</v>
      </c>
      <c r="L205" s="113">
        <v>13806738438.110107</v>
      </c>
      <c r="M205" s="113">
        <v>726108049.63439989</v>
      </c>
      <c r="N205" s="113">
        <v>791070991.20000005</v>
      </c>
      <c r="O205" s="113"/>
      <c r="P205" s="113"/>
      <c r="Q205" s="113"/>
      <c r="R205" s="113"/>
      <c r="S205" s="113"/>
      <c r="T205" s="113"/>
      <c r="U205" s="113"/>
      <c r="V205" s="113"/>
      <c r="W205" s="107"/>
      <c r="X205" s="90"/>
      <c r="Y205" s="90"/>
      <c r="Z205" s="105"/>
      <c r="AA205" s="105"/>
      <c r="AB205" s="105"/>
    </row>
    <row r="206" spans="1:34" ht="37.5" customHeight="1">
      <c r="A206" s="489"/>
      <c r="B206" s="489"/>
      <c r="C206" s="489"/>
      <c r="D206" s="489"/>
      <c r="E206" s="489"/>
      <c r="F206" s="489"/>
      <c r="G206" s="489"/>
      <c r="H206" s="491" t="s">
        <v>815</v>
      </c>
      <c r="I206" s="491"/>
      <c r="J206" s="141">
        <v>1719430322.5555201</v>
      </c>
      <c r="K206" s="113">
        <v>0</v>
      </c>
      <c r="L206" s="113">
        <v>1719430322.5555201</v>
      </c>
      <c r="M206" s="113">
        <v>0</v>
      </c>
      <c r="N206" s="113">
        <v>0</v>
      </c>
      <c r="O206" s="113"/>
      <c r="P206" s="113"/>
      <c r="Q206" s="113"/>
      <c r="R206" s="113"/>
      <c r="S206" s="113"/>
      <c r="T206" s="113"/>
      <c r="U206" s="113"/>
      <c r="V206" s="113"/>
      <c r="W206" s="107"/>
      <c r="X206" s="90"/>
      <c r="Y206" s="90"/>
      <c r="Z206" s="105"/>
      <c r="AA206" s="105"/>
      <c r="AB206" s="105"/>
    </row>
    <row r="207" spans="1:34" hidden="1">
      <c r="A207" s="489"/>
      <c r="B207" s="489"/>
      <c r="C207" s="489"/>
      <c r="D207" s="489"/>
      <c r="E207" s="489"/>
      <c r="F207" s="489"/>
      <c r="G207" s="489"/>
      <c r="H207" s="492" t="s">
        <v>816</v>
      </c>
      <c r="I207" s="493"/>
      <c r="J207" s="141">
        <v>0</v>
      </c>
      <c r="K207" s="113">
        <v>0</v>
      </c>
      <c r="L207" s="113"/>
      <c r="M207" s="113">
        <v>0</v>
      </c>
      <c r="N207" s="113">
        <v>0</v>
      </c>
      <c r="O207" s="113"/>
      <c r="P207" s="113"/>
      <c r="Q207" s="113"/>
      <c r="R207" s="113"/>
      <c r="S207" s="113"/>
      <c r="T207" s="113"/>
      <c r="U207" s="113"/>
      <c r="V207" s="113"/>
      <c r="W207" s="107"/>
      <c r="X207" s="90"/>
      <c r="Y207" s="90"/>
      <c r="Z207" s="105"/>
      <c r="AA207" s="105"/>
      <c r="AB207" s="105"/>
    </row>
    <row r="208" spans="1:34" ht="32.25" customHeight="1">
      <c r="A208" s="489"/>
      <c r="B208" s="489"/>
      <c r="C208" s="489"/>
      <c r="D208" s="489"/>
      <c r="E208" s="489"/>
      <c r="F208" s="489"/>
      <c r="G208" s="489"/>
      <c r="H208" s="494" t="s">
        <v>817</v>
      </c>
      <c r="I208" s="494"/>
      <c r="J208" s="141">
        <v>3342218338</v>
      </c>
      <c r="K208" s="113">
        <v>0</v>
      </c>
      <c r="L208" s="113">
        <v>0</v>
      </c>
      <c r="M208" s="113">
        <v>3342218338</v>
      </c>
      <c r="N208" s="113">
        <v>0</v>
      </c>
      <c r="O208" s="113"/>
      <c r="P208" s="113"/>
      <c r="Q208" s="113"/>
      <c r="R208" s="113"/>
      <c r="S208" s="113"/>
      <c r="T208" s="113"/>
      <c r="U208" s="113"/>
      <c r="V208" s="113"/>
      <c r="W208" s="107"/>
      <c r="X208" s="90"/>
      <c r="Y208" s="90"/>
      <c r="Z208" s="105"/>
      <c r="AA208" s="105"/>
      <c r="AB208" s="105"/>
    </row>
    <row r="209" spans="1:36" ht="33" customHeight="1">
      <c r="A209" s="486" t="s">
        <v>811</v>
      </c>
      <c r="B209" s="486"/>
      <c r="C209" s="486"/>
      <c r="D209" s="486"/>
      <c r="E209" s="486"/>
      <c r="F209" s="486"/>
      <c r="G209" s="486"/>
      <c r="H209" s="486"/>
      <c r="I209" s="486"/>
      <c r="J209" s="142">
        <v>32545776327.986828</v>
      </c>
      <c r="K209" s="142">
        <v>12160210188.486801</v>
      </c>
      <c r="L209" s="142">
        <v>15526168760.665627</v>
      </c>
      <c r="M209" s="142">
        <v>4068326387.6343999</v>
      </c>
      <c r="N209" s="142">
        <v>791070991.20000005</v>
      </c>
      <c r="O209" s="142"/>
      <c r="P209" s="142"/>
      <c r="Q209" s="142"/>
      <c r="R209" s="142"/>
      <c r="S209" s="142"/>
      <c r="T209" s="142"/>
      <c r="U209" s="142"/>
      <c r="V209" s="142"/>
      <c r="W209" s="102"/>
      <c r="X209" s="90"/>
      <c r="Y209" s="90"/>
      <c r="Z209" s="105"/>
      <c r="AA209" s="105"/>
      <c r="AB209" s="105"/>
    </row>
    <row r="210" spans="1:36" ht="24" customHeight="1">
      <c r="D210" s="86"/>
      <c r="F210" s="86"/>
      <c r="H210" s="86"/>
      <c r="I210" s="86"/>
      <c r="J210" s="86"/>
      <c r="W210" s="146">
        <f>+W11+W15+W20+W25+W29+W33+W37+W50+W54+W58+W62+W66+W82+W87+W91+W95+W99+W103+W117+W121+W127+W131+W135+W139+W143+W156+W168+W172+W187+W192+W196</f>
        <v>24532447747.266918</v>
      </c>
    </row>
    <row r="211" spans="1:36" ht="35.25" customHeight="1">
      <c r="J211" s="145" t="s">
        <v>820</v>
      </c>
      <c r="K211" s="146">
        <f>+K11+K15+K20+K25+K29+K33+K37+K50+K54+K58+K62+K66+K82+K87+K91+K95+K99+K103+K117+K121+K127+K131+K135+K143+K156+K168+K172+K176+K187+K192+K196+K139</f>
        <v>8381974992.54</v>
      </c>
      <c r="L211" s="146">
        <f>+L11+L15+L20+L25+L29+L33+L37+L50+L54+L58+L62+L66+L82+L87+L91+L95+L99+L103+L117+L121+L127+L131+L135+L143+L156+L168+L172+L176+L187+L192+L196</f>
        <v>12003471402.406918</v>
      </c>
      <c r="M211" s="146">
        <f>+M11+M15+M20+M25+M29+M33+M37+M50+M54+M58+M62+M66+M82+M87+M91+M95+M99+M103+M117+M121+M127+M131+M135+M143+M156+M168+M172+M176+M187+M192+M196</f>
        <v>3504108375</v>
      </c>
      <c r="N211" s="146">
        <f>+N11+N15+N20+N25+N29+N33+N37+N50+N54+N58+N62+N66+N82+N87+N91+N95+N99+N103+N117+N121+N127+N131+N135+N143+N156+N168+N172+N176+N187+N192+N196</f>
        <v>205617513.38999999</v>
      </c>
      <c r="O211" s="146">
        <f>+O11+O15+O20+O25+O29+O33+O37+O50+O54+O58+O62+O66+O82+O87+O91+O95+O99+O103+O117+O121+O127+O131+O135+O143+O156+O168+O172+O176+O187+O192+O196+O139</f>
        <v>69937302.480000004</v>
      </c>
      <c r="P211" s="146">
        <f>+P11+P15+P20+P25+P29+P33+P37+P50+P54+P58+P62+P66+P82+P87+P91+P95+P99+P103+P117+P121+P127+P131+P135+P143+P156+P168+P172+P176+P187+P192+P196</f>
        <v>175014356.44999999</v>
      </c>
      <c r="Q211" s="146">
        <f>+Q11+Q15+Q20+Q25+Q29+Q33+Q37+Q50+Q54+Q58+Q62+Q66+Q82+Q87+Q91+Q95+Q99+Q103+Q117+Q121+Q127+Q131+Q135+Q143+Q156+Q168+Q172+Q176+Q187+Q192+Q196</f>
        <v>0</v>
      </c>
      <c r="R211" s="146">
        <f>+R11+R15+R20+R25+R29+R33+R37+R50+R54+R58+R62+R66+R82+R87+R91+R95+R99+R103+R117+R121+R127+R131+R135+R143+R156+R168+R172+R176+R187+R192+R196</f>
        <v>0</v>
      </c>
      <c r="S211" s="146">
        <f>+S11+S15+S20+S25+S29+S33+S37+S50+S54+S58+S62+S66+S82+S87+S91+S95+S99+S103+S117+S121+S127+S131+S135+S143+S156+S168+S172+S176+S187+S192+S196+S139</f>
        <v>178507046</v>
      </c>
      <c r="T211" s="146">
        <f>+T11+T15+T20+T25+T29+T33+T37+T50+T54+T58+T62+T66+T82+T87+T91+T95+T99+T103+T117+T121+T127+T131+T135+T143+T156+T168+T172+T176+T187+T192+T196</f>
        <v>13816759</v>
      </c>
      <c r="U211" s="146">
        <f>+U11+U15+U20+U25+U29+U33+U37+U50+U54+U58+U62+U66+U82+U87+U91+U95+U99+U103+U117+U121+U127+U131+U135+U143+U156+U168+U172+U176+U187+U192+U196</f>
        <v>0</v>
      </c>
      <c r="V211" s="146">
        <f>+V11+V15+V20+V25+V29+V33+V37+V50+V54+V58+V62+V66+V82+V87+V91+V95+V99+V103+V117+V121+V127+V131+V135+V143+V156+V168+V172+V176+V187+V192+V196</f>
        <v>0</v>
      </c>
      <c r="W211" s="146">
        <f>+W12+W16+W21+W26+W30+W34+W38+W51+W55+W59+W63+W67+W83+W88+W92+W96+W100+W104+W118+W122+W128+W132+W136+W140+W144+W157+W169+W173+W188+W193+W197</f>
        <v>24460571644.27</v>
      </c>
      <c r="X211" s="146">
        <f t="shared" ref="X211:AH211" si="130">+X12+X16+X21+X26+X30+X34+X38+X51+X55+X59+X63+X67+X83+X88+X92+X96+X100+X104+X118+X122+X128+X132+X136+X140+X144+X157+X169+X173+X188+X193+X197</f>
        <v>24090670047.339996</v>
      </c>
      <c r="Y211" s="146">
        <f t="shared" si="130"/>
        <v>1052054518.24</v>
      </c>
      <c r="Z211" s="146">
        <f t="shared" si="130"/>
        <v>0</v>
      </c>
      <c r="AA211" s="146">
        <f t="shared" si="130"/>
        <v>0</v>
      </c>
      <c r="AB211" s="146">
        <f t="shared" si="130"/>
        <v>0</v>
      </c>
      <c r="AC211" s="146">
        <f t="shared" si="130"/>
        <v>0</v>
      </c>
      <c r="AD211" s="146">
        <f t="shared" si="130"/>
        <v>0</v>
      </c>
      <c r="AE211" s="146">
        <f t="shared" si="130"/>
        <v>8561127232.0199995</v>
      </c>
      <c r="AF211" s="146">
        <f t="shared" si="130"/>
        <v>12192272123.860001</v>
      </c>
      <c r="AG211" s="146">
        <f t="shared" si="130"/>
        <v>3501554775</v>
      </c>
      <c r="AH211" s="146">
        <f t="shared" si="130"/>
        <v>205617513.38999999</v>
      </c>
    </row>
    <row r="212" spans="1:36" ht="46.5" customHeight="1">
      <c r="J212" s="145" t="s">
        <v>821</v>
      </c>
      <c r="K212" s="146"/>
      <c r="L212" s="146"/>
      <c r="O212" s="146">
        <f>+O211+P211</f>
        <v>244951658.93000001</v>
      </c>
      <c r="P212" s="146" t="e">
        <f>+P12+P16+P21+P26+P30+P34+P38+P51+P55+P59+P63+P67+P83+P88+P92+P96+P100+#REF!+P118+P122+P128+P132+P136+P144+P157+P169+P173+P177+P188+P193+P197</f>
        <v>#REF!</v>
      </c>
      <c r="S212" s="146">
        <f>+S211+T211</f>
        <v>192323805</v>
      </c>
      <c r="T212" s="146" t="e">
        <f>+T12+T16+T21+T26+T30+T34+T38+T51+T55+T59+T63+T67+T83+T88+T92+T96+T100+#REF!+T118+T122+T128+T132+T136+T144+T157+T169+T173+T177+T188+T193+T197</f>
        <v>#REF!</v>
      </c>
      <c r="W212" s="147">
        <v>24460571644.27</v>
      </c>
      <c r="Z212" s="147"/>
      <c r="AA212" s="147"/>
      <c r="AB212" s="147"/>
      <c r="AC212" s="147"/>
      <c r="AD212" s="147"/>
      <c r="AE212" s="147">
        <v>8561120992.0200005</v>
      </c>
      <c r="AF212" s="147">
        <v>12192278363.860001</v>
      </c>
      <c r="AG212" s="147">
        <v>3501554775</v>
      </c>
      <c r="AH212" s="149">
        <f>+W212-AE212-AF212-AG212</f>
        <v>205617513.38999939</v>
      </c>
    </row>
    <row r="213" spans="1:36">
      <c r="J213" s="145" t="s">
        <v>822</v>
      </c>
      <c r="K213" s="148"/>
      <c r="L213" s="146">
        <f>+L13+L17+L22+L27+L31+L35+L39+L52+L56+L60+L64+L68+L84+L89+L93+L97+L101+L104+L119+L123+L129+L133+L137+L145+L158+L170+L174+L178+L189+L194+L198</f>
        <v>29999.996917724609</v>
      </c>
      <c r="P213" s="146">
        <f>+P13+P17+P22+P27+P31+P35+P39+P52+P56+P60+P64+P68+P84+P89+P93+P97+P101+P104+P119+P123+P129+P133+P137+P145+P158+P170+P174+P178+P189+P194+P198</f>
        <v>0</v>
      </c>
      <c r="T213" s="146">
        <f>+T13+T17+T22+T27+T31+T35+T39+T52+T56+T60+T64+T68+T84+T89+T93+T97+T101+T104+T119+T123+T129+T133+T137+T145+T158+T170+T174+T178+T189+T194+T198</f>
        <v>0</v>
      </c>
      <c r="W213" s="149">
        <f>+W211-W212</f>
        <v>0</v>
      </c>
      <c r="X213" s="149">
        <f t="shared" ref="X213:AH213" si="131">+X211-X212</f>
        <v>24090670047.339996</v>
      </c>
      <c r="Y213" s="149">
        <f t="shared" si="131"/>
        <v>1052054518.24</v>
      </c>
      <c r="Z213" s="149">
        <f t="shared" si="131"/>
        <v>0</v>
      </c>
      <c r="AA213" s="149">
        <f t="shared" si="131"/>
        <v>0</v>
      </c>
      <c r="AB213" s="149">
        <f t="shared" si="131"/>
        <v>0</v>
      </c>
      <c r="AC213" s="149">
        <f t="shared" si="131"/>
        <v>0</v>
      </c>
      <c r="AD213" s="149">
        <f t="shared" si="131"/>
        <v>0</v>
      </c>
      <c r="AE213" s="149">
        <f t="shared" si="131"/>
        <v>6239.9999990463257</v>
      </c>
      <c r="AF213" s="149">
        <f t="shared" si="131"/>
        <v>-6240</v>
      </c>
      <c r="AG213" s="149">
        <f t="shared" si="131"/>
        <v>0</v>
      </c>
      <c r="AH213" s="149">
        <f t="shared" si="131"/>
        <v>5.9604644775390625E-7</v>
      </c>
    </row>
    <row r="214" spans="1:36">
      <c r="K214" s="145">
        <f>+K213/2</f>
        <v>0</v>
      </c>
      <c r="L214" s="145"/>
      <c r="M214" s="145"/>
      <c r="N214" s="145"/>
      <c r="O214" s="145"/>
      <c r="P214" s="145"/>
      <c r="Q214" s="145"/>
      <c r="R214" s="145"/>
      <c r="S214" s="145"/>
      <c r="T214" s="150"/>
      <c r="U214" s="150"/>
      <c r="V214" s="150"/>
      <c r="W214" s="150"/>
      <c r="X214" s="151"/>
      <c r="Y214" s="151"/>
      <c r="Z214" s="146"/>
      <c r="AA214" s="146"/>
    </row>
    <row r="215" spans="1:36">
      <c r="K215" s="145"/>
      <c r="L215" s="145"/>
      <c r="M215" s="145"/>
      <c r="N215" s="145"/>
      <c r="O215" s="145"/>
      <c r="P215" s="145"/>
      <c r="Q215" s="145"/>
      <c r="R215" s="145"/>
      <c r="S215" s="145"/>
      <c r="T215" s="150">
        <f>+T16+T21+T34+T38+T63+T67</f>
        <v>38606904.219999999</v>
      </c>
      <c r="U215" s="150"/>
      <c r="V215" s="150"/>
      <c r="W215" s="150"/>
      <c r="X215" s="151"/>
      <c r="Y215" s="151"/>
      <c r="Z215" s="146"/>
      <c r="AA215" s="146"/>
    </row>
    <row r="216" spans="1:36">
      <c r="A216" s="487" t="s">
        <v>818</v>
      </c>
      <c r="B216" s="487"/>
      <c r="C216" s="487"/>
      <c r="D216" s="487"/>
      <c r="E216" s="487"/>
      <c r="F216" s="487"/>
      <c r="G216" s="487"/>
      <c r="H216" s="487"/>
      <c r="I216" s="487"/>
      <c r="J216" s="487"/>
      <c r="K216" s="487"/>
      <c r="L216" s="487"/>
      <c r="M216" s="487"/>
      <c r="N216" s="487"/>
      <c r="T216" s="152" t="e">
        <f>+T212-T215</f>
        <v>#REF!</v>
      </c>
      <c r="U216" s="153"/>
      <c r="V216" s="153"/>
      <c r="W216" s="153"/>
      <c r="X216" s="154"/>
      <c r="Y216" s="154"/>
      <c r="Z216" s="146"/>
      <c r="AA216" s="146"/>
    </row>
    <row r="217" spans="1:36">
      <c r="I217" s="155"/>
      <c r="J217" s="156"/>
      <c r="K217" s="156"/>
      <c r="L217" s="156"/>
      <c r="M217" s="156"/>
      <c r="N217" s="145"/>
      <c r="O217" s="156"/>
      <c r="P217" s="156"/>
      <c r="Q217" s="156"/>
      <c r="R217" s="156"/>
      <c r="S217" s="156"/>
      <c r="T217" s="150"/>
      <c r="U217" s="157"/>
      <c r="V217" s="157"/>
      <c r="W217" s="157"/>
      <c r="X217" s="154"/>
      <c r="Y217" s="154"/>
      <c r="Z217" s="149"/>
    </row>
    <row r="218" spans="1:36">
      <c r="I218" s="158"/>
      <c r="J218" s="159"/>
      <c r="K218" s="145"/>
      <c r="L218" s="145"/>
      <c r="M218" s="145"/>
      <c r="N218" s="145"/>
      <c r="O218" s="145"/>
      <c r="P218" s="145"/>
      <c r="Q218" s="159"/>
      <c r="R218" s="159"/>
      <c r="S218" s="159"/>
      <c r="T218" s="150"/>
      <c r="U218" s="160"/>
      <c r="V218" s="160"/>
      <c r="W218" s="160"/>
      <c r="X218" s="154"/>
      <c r="Y218" s="154"/>
      <c r="AA218" s="146"/>
    </row>
    <row r="219" spans="1:36">
      <c r="K219" s="161">
        <f>+K11+K25+K29+K50+K54+K58+K121+K127+K117</f>
        <v>8035052798.2399998</v>
      </c>
      <c r="L219" s="162">
        <v>8035124998.2399988</v>
      </c>
      <c r="M219" s="145">
        <f>+K219-L219</f>
        <v>-72199.999999046326</v>
      </c>
      <c r="N219" s="145">
        <v>72200</v>
      </c>
      <c r="O219" s="161">
        <f>+O11+O25+O29+O50+O54+O58+O121+O127+O117+O168+O192-72200-90000</f>
        <v>66275647.480000004</v>
      </c>
      <c r="P219" s="163">
        <v>66437847.479999997</v>
      </c>
      <c r="Q219" s="164">
        <f>+O219-P219</f>
        <v>-162199.99999999255</v>
      </c>
      <c r="R219" s="145"/>
      <c r="S219" s="161">
        <f>+S11+S25+S29+S50+S54+S58+S121+S127+S117</f>
        <v>178276146</v>
      </c>
      <c r="T219" s="150">
        <v>178507046</v>
      </c>
      <c r="U219" s="150">
        <f>+S219-T219</f>
        <v>-230900</v>
      </c>
      <c r="V219" s="150">
        <f>+U219+S226</f>
        <v>-158700</v>
      </c>
      <c r="W219" s="150"/>
      <c r="X219" s="151"/>
      <c r="Y219" s="151"/>
      <c r="Z219" s="149"/>
    </row>
    <row r="220" spans="1:36">
      <c r="K220" s="165">
        <f>+K12+K26+K30+K51+K55+K59+K122+K128+K118</f>
        <v>8033134162.2399998</v>
      </c>
      <c r="L220" s="166">
        <f>+L218+L219</f>
        <v>8035124998.2399988</v>
      </c>
      <c r="O220" s="165">
        <f>+O12+O26+O30+O51+O55+O59+O122+O128+O118+O169+O193-72200-90000</f>
        <v>43436619</v>
      </c>
      <c r="P220" s="166">
        <v>43598819</v>
      </c>
      <c r="Q220" s="149">
        <f>+O220-P220</f>
        <v>-162200</v>
      </c>
      <c r="S220" s="165">
        <f>+S12+S26+S30+S51+S55+S59+S122+S128+S118</f>
        <v>133741701.48</v>
      </c>
      <c r="T220" s="167">
        <v>133972601.48</v>
      </c>
      <c r="U220" s="168">
        <f>+S220-T220</f>
        <v>-230900</v>
      </c>
      <c r="V220" s="153"/>
      <c r="W220" s="153"/>
      <c r="X220" s="151"/>
      <c r="Y220" s="151"/>
      <c r="Z220" s="149"/>
    </row>
    <row r="221" spans="1:36">
      <c r="N221" s="87"/>
      <c r="T221" s="169"/>
      <c r="U221" s="153"/>
      <c r="V221" s="153"/>
      <c r="W221" s="153"/>
      <c r="X221" s="170"/>
      <c r="Y221" s="169"/>
      <c r="Z221" s="149"/>
      <c r="AH221" s="171">
        <f>+X216-X221</f>
        <v>0</v>
      </c>
      <c r="AJ221" s="149">
        <f>+AH221+X221</f>
        <v>0</v>
      </c>
    </row>
    <row r="222" spans="1:36">
      <c r="D222" s="86"/>
      <c r="F222" s="86"/>
      <c r="H222" s="86"/>
      <c r="J222" s="118"/>
      <c r="K222" s="172">
        <f>+K82+K87+K91+K95+K99+K131+K135+K187</f>
        <v>190805296</v>
      </c>
      <c r="L222" s="147">
        <v>190799056</v>
      </c>
      <c r="M222" s="149">
        <f>+K222-L222</f>
        <v>6240</v>
      </c>
      <c r="N222" s="145"/>
      <c r="O222" s="172">
        <f>+O82+O87+O91+O95+O99+O131+O135+O187+O168+O172</f>
        <v>3589455</v>
      </c>
      <c r="P222" s="149"/>
      <c r="S222" s="172">
        <f>+S82+S87+S91+S95+S99+S131+S135+S187+S168</f>
        <v>158700</v>
      </c>
      <c r="T222" s="150"/>
      <c r="U222" s="153"/>
      <c r="V222" s="153"/>
      <c r="W222" s="153"/>
      <c r="X222" s="170">
        <f>+U219+S227</f>
        <v>-158700</v>
      </c>
      <c r="Y222" s="169"/>
      <c r="AH222" s="171">
        <f>+X217-X222</f>
        <v>158700</v>
      </c>
    </row>
    <row r="223" spans="1:36">
      <c r="D223" s="86"/>
      <c r="F223" s="86"/>
      <c r="H223" s="86"/>
      <c r="J223" s="118"/>
      <c r="K223" s="173">
        <f>+K83+K88+K92+K96+K100+K132+K136+K188</f>
        <v>190805296</v>
      </c>
      <c r="L223" s="147"/>
      <c r="M223" s="149"/>
      <c r="N223" s="145"/>
      <c r="O223" s="173">
        <f>+O83+O88+O92+O96+O100+O132+O136+O188+O169+O173</f>
        <v>3589455</v>
      </c>
      <c r="P223" s="147">
        <v>3499455</v>
      </c>
      <c r="Q223" s="149">
        <f>+O223-P223</f>
        <v>90000</v>
      </c>
      <c r="S223" s="173">
        <f>+S83+S88+S92+S96+S100+S132+S136+S188+S169</f>
        <v>158700</v>
      </c>
      <c r="T223" s="150"/>
      <c r="U223" s="153"/>
      <c r="V223" s="153"/>
      <c r="W223" s="153"/>
      <c r="X223" s="170">
        <f>+S219-T219</f>
        <v>-230900</v>
      </c>
      <c r="Y223" s="169"/>
      <c r="AH223" s="171"/>
    </row>
    <row r="224" spans="1:36">
      <c r="K224" s="174">
        <f>+K196</f>
        <v>39067134</v>
      </c>
      <c r="L224" s="147">
        <v>39067134</v>
      </c>
      <c r="M224" s="149">
        <f>+K224-L224</f>
        <v>0</v>
      </c>
      <c r="N224" s="145"/>
      <c r="O224" s="174">
        <f>+O196</f>
        <v>0</v>
      </c>
      <c r="S224" s="174">
        <f>+S196</f>
        <v>0</v>
      </c>
      <c r="T224" s="150"/>
      <c r="U224" s="153"/>
      <c r="V224" s="153"/>
      <c r="W224" s="153"/>
      <c r="X224" s="170">
        <f>+X223+S227</f>
        <v>-158700</v>
      </c>
      <c r="Y224" s="169"/>
      <c r="AH224" s="171">
        <f>+X218-X224</f>
        <v>158700</v>
      </c>
    </row>
    <row r="225" spans="4:35">
      <c r="D225" s="86"/>
      <c r="F225" s="86"/>
      <c r="H225" s="86"/>
      <c r="K225" s="175">
        <f>+K197</f>
        <v>39067134</v>
      </c>
      <c r="L225" s="145"/>
      <c r="M225" s="145"/>
      <c r="N225" s="145"/>
      <c r="O225" s="175">
        <f>+O197</f>
        <v>0</v>
      </c>
      <c r="P225" s="145"/>
      <c r="Q225" s="145"/>
      <c r="R225" s="145"/>
      <c r="S225" s="175">
        <f>+S197</f>
        <v>0</v>
      </c>
      <c r="T225" s="150"/>
      <c r="U225" s="150"/>
      <c r="V225" s="150"/>
      <c r="W225" s="150"/>
      <c r="X225" s="176"/>
      <c r="Y225" s="169"/>
      <c r="Z225" s="147"/>
      <c r="AH225" s="171">
        <f>+X219-X225</f>
        <v>0</v>
      </c>
    </row>
    <row r="226" spans="4:35">
      <c r="K226" s="174">
        <f>+K192</f>
        <v>117049764.3</v>
      </c>
      <c r="L226" s="147">
        <v>116977564.3</v>
      </c>
      <c r="M226" s="149">
        <f>+K226-L226</f>
        <v>72200</v>
      </c>
      <c r="O226" s="174">
        <f>+O192</f>
        <v>72200</v>
      </c>
      <c r="S226" s="174">
        <f>+S192</f>
        <v>72200</v>
      </c>
      <c r="T226" s="153"/>
      <c r="U226" s="153"/>
      <c r="V226" s="153"/>
      <c r="W226" s="153"/>
      <c r="X226" s="176"/>
      <c r="Y226" s="169"/>
      <c r="Z226" s="149"/>
    </row>
    <row r="227" spans="4:35">
      <c r="K227" s="175">
        <f>+K193</f>
        <v>117049764.3</v>
      </c>
      <c r="O227" s="175">
        <f>+O193</f>
        <v>72200</v>
      </c>
      <c r="P227" s="86">
        <v>0</v>
      </c>
      <c r="Q227" s="177">
        <f>+O227-P227</f>
        <v>72200</v>
      </c>
      <c r="S227" s="175">
        <f>+S193</f>
        <v>72200</v>
      </c>
      <c r="T227" s="153"/>
      <c r="U227" s="153"/>
      <c r="V227" s="153"/>
      <c r="W227" s="153"/>
      <c r="X227" s="169"/>
      <c r="Y227" s="169"/>
      <c r="Z227" s="146"/>
    </row>
    <row r="228" spans="4:35">
      <c r="K228" s="147"/>
      <c r="T228" s="153"/>
      <c r="U228" s="168">
        <f>+O220+Q223</f>
        <v>43526619</v>
      </c>
      <c r="V228" s="153"/>
      <c r="W228" s="153"/>
      <c r="X228" s="169"/>
      <c r="Y228" s="169"/>
    </row>
    <row r="229" spans="4:35">
      <c r="K229" s="147">
        <f>+K219+K222+K224+K226</f>
        <v>8381974992.54</v>
      </c>
      <c r="L229" s="178">
        <f>+L219+L222+L224+L226</f>
        <v>8381968752.539999</v>
      </c>
      <c r="M229" s="147">
        <f>+K229-L229</f>
        <v>6240.0000009536743</v>
      </c>
      <c r="N229" s="147"/>
      <c r="O229" s="147">
        <f>+O219+O222+O226</f>
        <v>69937302.480000004</v>
      </c>
      <c r="P229" s="147"/>
      <c r="Q229" s="146">
        <f>+Q220-Q219</f>
        <v>-7.4505805969238281E-9</v>
      </c>
      <c r="S229" s="149">
        <f>+S219+S222+S226</f>
        <v>178507046</v>
      </c>
      <c r="T229" s="167"/>
      <c r="U229" s="153"/>
      <c r="V229" s="153"/>
      <c r="W229" s="153"/>
      <c r="X229" s="151"/>
      <c r="Y229" s="169"/>
      <c r="AA229" s="149"/>
    </row>
    <row r="230" spans="4:35">
      <c r="K230" s="149"/>
      <c r="L230" s="149"/>
      <c r="M230" s="149"/>
      <c r="N230" s="149"/>
      <c r="O230" s="149">
        <f>+O220+O223+O227</f>
        <v>47098274</v>
      </c>
      <c r="P230" s="149"/>
      <c r="S230" s="149">
        <f>+S220+S223+S227</f>
        <v>133972601.48</v>
      </c>
      <c r="T230" s="168"/>
      <c r="U230" s="153"/>
      <c r="V230" s="153"/>
      <c r="W230" s="153"/>
      <c r="X230" s="170"/>
      <c r="Y230" s="169"/>
    </row>
    <row r="231" spans="4:35">
      <c r="D231" s="86"/>
      <c r="F231" s="86"/>
      <c r="H231" s="86"/>
      <c r="K231" s="145">
        <f>+K220+K223+K225+K227</f>
        <v>8380056356.54</v>
      </c>
      <c r="L231" s="145">
        <v>8380050116.54</v>
      </c>
      <c r="M231" s="145">
        <f>+K231-L231</f>
        <v>6240</v>
      </c>
      <c r="N231" s="145"/>
      <c r="O231" s="145">
        <f>+O219+O222+O226</f>
        <v>69937302.480000004</v>
      </c>
      <c r="P231" s="145"/>
      <c r="Q231" s="145"/>
      <c r="R231" s="145"/>
      <c r="S231" s="145">
        <v>133972601.48</v>
      </c>
      <c r="T231" s="150"/>
      <c r="U231" s="150">
        <f>+U220+S223+S227</f>
        <v>0</v>
      </c>
      <c r="V231" s="150"/>
      <c r="W231" s="150"/>
      <c r="X231" s="179"/>
      <c r="Y231" s="169"/>
    </row>
    <row r="232" spans="4:35">
      <c r="K232" s="149"/>
      <c r="L232" s="147"/>
      <c r="M232" s="149"/>
      <c r="S232" s="180">
        <f>+S230-S231</f>
        <v>0</v>
      </c>
      <c r="T232" s="153"/>
      <c r="U232" s="168">
        <f>+U231+S227</f>
        <v>72200</v>
      </c>
      <c r="V232" s="153"/>
      <c r="W232" s="153"/>
      <c r="X232" s="169"/>
      <c r="Y232" s="169"/>
    </row>
    <row r="233" spans="4:35">
      <c r="D233" s="86"/>
      <c r="F233" s="86"/>
      <c r="H233" s="86"/>
      <c r="J233" s="118"/>
      <c r="K233" s="147"/>
      <c r="L233" s="146">
        <f>+L15+L20+L33+L37+L62+L66</f>
        <v>11674843405.406918</v>
      </c>
      <c r="M233" s="147"/>
      <c r="N233" s="147"/>
      <c r="O233" s="147"/>
      <c r="P233" s="147"/>
      <c r="Q233" s="147"/>
      <c r="R233" s="147"/>
      <c r="S233" s="147"/>
      <c r="T233" s="150"/>
      <c r="U233" s="167"/>
      <c r="V233" s="167"/>
      <c r="W233" s="167"/>
      <c r="X233" s="151"/>
      <c r="Y233" s="151"/>
    </row>
    <row r="234" spans="4:35">
      <c r="K234" s="146"/>
      <c r="L234" s="146">
        <f>+L16+L21+L34+L38+L63+L67</f>
        <v>11674813405.41</v>
      </c>
      <c r="T234" s="150">
        <v>13816759</v>
      </c>
      <c r="U234" s="153"/>
      <c r="V234" s="153"/>
      <c r="W234" s="153"/>
      <c r="X234" s="151"/>
      <c r="Y234" s="151"/>
    </row>
    <row r="235" spans="4:35">
      <c r="D235" s="86"/>
      <c r="F235" s="86"/>
      <c r="H235" s="86"/>
      <c r="K235" s="145"/>
      <c r="L235" s="145">
        <f>+L82+L95+L99+L131+L135+L143+L187</f>
        <v>325552847</v>
      </c>
      <c r="M235" s="181">
        <v>325559087</v>
      </c>
      <c r="N235" s="145">
        <f>+L235-M235</f>
        <v>-6240</v>
      </c>
      <c r="O235" s="145">
        <f>+O219-O220</f>
        <v>22839028.480000004</v>
      </c>
      <c r="P235" s="118">
        <v>150154217.22999999</v>
      </c>
      <c r="Q235" s="145"/>
      <c r="R235" s="145"/>
      <c r="S235" s="145"/>
      <c r="T235" s="152">
        <f>+T211-T234</f>
        <v>0</v>
      </c>
      <c r="U235" s="150"/>
      <c r="V235" s="150"/>
      <c r="W235" s="150"/>
      <c r="X235" s="154"/>
      <c r="Y235" s="154"/>
      <c r="AI235" s="149">
        <f>+X221+AH221</f>
        <v>0</v>
      </c>
    </row>
    <row r="236" spans="4:35">
      <c r="L236" s="145">
        <f>+L83+L96+L100+L132+L136+L144+L188</f>
        <v>325552847</v>
      </c>
      <c r="N236" s="180"/>
      <c r="P236" s="149" t="e">
        <f>+P212-P235</f>
        <v>#REF!</v>
      </c>
      <c r="T236" s="150">
        <v>69600</v>
      </c>
      <c r="U236" s="153"/>
      <c r="V236" s="153"/>
      <c r="W236" s="153"/>
      <c r="X236" s="154"/>
      <c r="Y236" s="154"/>
    </row>
    <row r="237" spans="4:35">
      <c r="L237" s="145"/>
      <c r="N237" s="180"/>
      <c r="T237" s="150">
        <f>+T235+T236</f>
        <v>69600</v>
      </c>
      <c r="U237" s="153"/>
      <c r="V237" s="153"/>
      <c r="W237" s="153"/>
      <c r="X237" s="154"/>
      <c r="Y237" s="154"/>
    </row>
    <row r="238" spans="4:35">
      <c r="K238" s="166">
        <f>+K222-K223</f>
        <v>0</v>
      </c>
      <c r="N238" s="180"/>
      <c r="T238" s="150"/>
      <c r="U238" s="153"/>
      <c r="V238" s="153"/>
      <c r="W238" s="153"/>
      <c r="X238" s="151"/>
      <c r="Y238" s="151"/>
    </row>
    <row r="239" spans="4:35">
      <c r="K239" s="166"/>
      <c r="L239" s="147"/>
      <c r="M239" s="146"/>
      <c r="T239" s="167">
        <v>38676504.219999999</v>
      </c>
      <c r="U239" s="153"/>
      <c r="V239" s="153"/>
      <c r="W239" s="153"/>
      <c r="X239" s="151"/>
      <c r="Y239" s="151"/>
    </row>
    <row r="240" spans="4:35">
      <c r="L240" s="149"/>
      <c r="T240" s="168" t="e">
        <f>+T212-T239</f>
        <v>#REF!</v>
      </c>
      <c r="U240" s="153"/>
      <c r="V240" s="153"/>
      <c r="W240" s="153"/>
      <c r="X240" s="169"/>
      <c r="Y240" s="169"/>
    </row>
    <row r="241" spans="12:35">
      <c r="L241" s="149"/>
      <c r="O241" s="146"/>
      <c r="P241" s="147"/>
      <c r="Q241" s="149"/>
      <c r="T241" s="182" t="e">
        <f>+T240+T236</f>
        <v>#REF!</v>
      </c>
      <c r="U241" s="153"/>
      <c r="V241" s="153"/>
      <c r="W241" s="153"/>
      <c r="X241" s="170"/>
      <c r="Y241" s="169"/>
    </row>
    <row r="242" spans="12:35">
      <c r="L242" s="149"/>
      <c r="P242" s="147"/>
      <c r="Q242" s="149"/>
      <c r="T242" s="150">
        <v>38606904.219999999</v>
      </c>
      <c r="U242" s="153"/>
      <c r="V242" s="153"/>
      <c r="W242" s="153"/>
      <c r="X242" s="170"/>
      <c r="Y242" s="169"/>
      <c r="AH242" s="149">
        <f t="shared" ref="AH242:AH247" si="132">+X242-X233</f>
        <v>0</v>
      </c>
    </row>
    <row r="243" spans="12:35">
      <c r="L243" s="147"/>
      <c r="T243" s="150">
        <f>+T242-T215</f>
        <v>0</v>
      </c>
      <c r="U243" s="153"/>
      <c r="V243" s="153"/>
      <c r="W243" s="153"/>
      <c r="X243" s="170"/>
      <c r="Y243" s="169"/>
      <c r="AH243" s="146">
        <f t="shared" si="132"/>
        <v>0</v>
      </c>
    </row>
    <row r="244" spans="12:35">
      <c r="T244" s="169"/>
      <c r="U244" s="153"/>
      <c r="V244" s="153"/>
      <c r="W244" s="153"/>
      <c r="X244" s="170"/>
      <c r="Y244" s="169"/>
      <c r="AH244" s="146">
        <f t="shared" si="132"/>
        <v>0</v>
      </c>
    </row>
    <row r="245" spans="12:35">
      <c r="L245" s="147">
        <v>5860000</v>
      </c>
      <c r="Q245" s="147"/>
      <c r="T245" s="150"/>
      <c r="U245" s="153"/>
      <c r="V245" s="153"/>
      <c r="W245" s="153"/>
      <c r="X245" s="170"/>
      <c r="Y245" s="169"/>
      <c r="AH245" s="146">
        <f t="shared" si="132"/>
        <v>0</v>
      </c>
    </row>
    <row r="246" spans="12:35">
      <c r="L246" s="149">
        <f>+L245-L240</f>
        <v>5860000</v>
      </c>
      <c r="T246" s="150"/>
      <c r="U246" s="153"/>
      <c r="V246" s="153"/>
      <c r="W246" s="153"/>
      <c r="X246" s="170"/>
      <c r="Y246" s="169"/>
      <c r="AH246" s="146">
        <f t="shared" si="132"/>
        <v>0</v>
      </c>
    </row>
    <row r="247" spans="12:35">
      <c r="L247" s="149"/>
      <c r="Q247" s="149"/>
      <c r="T247" s="150"/>
      <c r="U247" s="153"/>
      <c r="V247" s="153"/>
      <c r="W247" s="153"/>
      <c r="X247" s="176"/>
      <c r="Y247" s="169"/>
      <c r="AH247" s="146">
        <f t="shared" si="132"/>
        <v>0</v>
      </c>
      <c r="AI247" s="146"/>
    </row>
    <row r="248" spans="12:35">
      <c r="L248" s="149">
        <f>+L241-L246</f>
        <v>-5860000</v>
      </c>
      <c r="T248" s="153"/>
      <c r="U248" s="153"/>
      <c r="V248" s="153"/>
      <c r="W248" s="153"/>
      <c r="X248" s="176"/>
      <c r="Y248" s="169"/>
      <c r="AD248" s="146"/>
    </row>
    <row r="249" spans="12:35">
      <c r="L249" s="149"/>
      <c r="T249" s="153"/>
      <c r="U249" s="153"/>
      <c r="V249" s="153"/>
      <c r="W249" s="153"/>
      <c r="X249" s="169"/>
      <c r="Y249" s="169"/>
    </row>
    <row r="250" spans="12:35">
      <c r="T250" s="153"/>
      <c r="U250" s="153"/>
      <c r="V250" s="153"/>
      <c r="W250" s="153"/>
      <c r="X250" s="151"/>
      <c r="Y250" s="169"/>
    </row>
    <row r="251" spans="12:35">
      <c r="T251" s="153"/>
      <c r="U251" s="153"/>
      <c r="V251" s="153"/>
      <c r="W251" s="153"/>
      <c r="X251" s="151"/>
      <c r="Y251" s="169"/>
    </row>
    <row r="252" spans="12:35">
      <c r="T252" s="153"/>
      <c r="U252" s="153"/>
      <c r="V252" s="153"/>
      <c r="W252" s="153"/>
      <c r="X252" s="151"/>
      <c r="Y252" s="169"/>
      <c r="Z252" s="146"/>
    </row>
    <row r="253" spans="12:35">
      <c r="T253" s="153"/>
      <c r="U253" s="153"/>
      <c r="V253" s="153"/>
      <c r="W253" s="153"/>
      <c r="X253" s="151"/>
      <c r="Y253" s="169"/>
    </row>
    <row r="254" spans="12:35">
      <c r="T254" s="153"/>
      <c r="U254" s="153"/>
      <c r="V254" s="153"/>
      <c r="W254" s="153"/>
      <c r="X254" s="151"/>
      <c r="Y254" s="169"/>
    </row>
    <row r="255" spans="12:35">
      <c r="T255" s="153"/>
      <c r="U255" s="153"/>
      <c r="V255" s="153"/>
      <c r="W255" s="153"/>
      <c r="X255" s="151"/>
      <c r="Y255" s="169"/>
    </row>
    <row r="256" spans="12:35">
      <c r="T256" s="153"/>
      <c r="U256" s="153"/>
      <c r="V256" s="153"/>
      <c r="W256" s="153"/>
      <c r="X256" s="151"/>
      <c r="Y256" s="169"/>
    </row>
    <row r="257" spans="20:25">
      <c r="T257" s="153"/>
      <c r="U257" s="153"/>
      <c r="V257" s="153"/>
      <c r="W257" s="153"/>
      <c r="X257" s="169"/>
      <c r="Y257" s="169"/>
    </row>
    <row r="258" spans="20:25">
      <c r="T258" s="153"/>
      <c r="U258" s="153"/>
      <c r="V258" s="153"/>
      <c r="W258" s="153"/>
      <c r="X258" s="169"/>
      <c r="Y258" s="169"/>
    </row>
    <row r="259" spans="20:25">
      <c r="T259" s="153"/>
      <c r="U259" s="153"/>
      <c r="V259" s="153"/>
      <c r="W259" s="153"/>
      <c r="X259" s="169"/>
      <c r="Y259" s="169"/>
    </row>
    <row r="260" spans="20:25">
      <c r="T260" s="153"/>
      <c r="U260" s="153"/>
      <c r="V260" s="153"/>
      <c r="W260" s="153"/>
      <c r="X260" s="169"/>
      <c r="Y260" s="169"/>
    </row>
  </sheetData>
  <mergeCells count="189">
    <mergeCell ref="A209:I209"/>
    <mergeCell ref="A216:N216"/>
    <mergeCell ref="AE6:AH6"/>
    <mergeCell ref="A203:G208"/>
    <mergeCell ref="H203:I204"/>
    <mergeCell ref="J203:J204"/>
    <mergeCell ref="K203:N203"/>
    <mergeCell ref="O203:R203"/>
    <mergeCell ref="S203:V203"/>
    <mergeCell ref="H205:I205"/>
    <mergeCell ref="H206:I206"/>
    <mergeCell ref="H207:I207"/>
    <mergeCell ref="H208:I208"/>
    <mergeCell ref="G186:G190"/>
    <mergeCell ref="H186:H190"/>
    <mergeCell ref="A199:I199"/>
    <mergeCell ref="A200:N200"/>
    <mergeCell ref="A201:I201"/>
    <mergeCell ref="A202:N202"/>
    <mergeCell ref="J184:J185"/>
    <mergeCell ref="K184:N184"/>
    <mergeCell ref="O184:R184"/>
    <mergeCell ref="S184:V184"/>
    <mergeCell ref="A186:A196"/>
    <mergeCell ref="A179:D182"/>
    <mergeCell ref="E179:N182"/>
    <mergeCell ref="G160:G164"/>
    <mergeCell ref="H160:H164"/>
    <mergeCell ref="E165:E166"/>
    <mergeCell ref="F165:F166"/>
    <mergeCell ref="G165:G166"/>
    <mergeCell ref="H165:H166"/>
    <mergeCell ref="B186:B196"/>
    <mergeCell ref="C186:C196"/>
    <mergeCell ref="D186:D196"/>
    <mergeCell ref="E186:E191"/>
    <mergeCell ref="F186:F191"/>
    <mergeCell ref="A183:N183"/>
    <mergeCell ref="A184:A185"/>
    <mergeCell ref="B184:B185"/>
    <mergeCell ref="C184:C185"/>
    <mergeCell ref="D184:D185"/>
    <mergeCell ref="E184:E185"/>
    <mergeCell ref="F184:F185"/>
    <mergeCell ref="G184:G185"/>
    <mergeCell ref="H184:H185"/>
    <mergeCell ref="I184:I185"/>
    <mergeCell ref="O153:R153"/>
    <mergeCell ref="S153:V153"/>
    <mergeCell ref="A155:A175"/>
    <mergeCell ref="B155:B175"/>
    <mergeCell ref="C155:C175"/>
    <mergeCell ref="D155:D175"/>
    <mergeCell ref="E155:E164"/>
    <mergeCell ref="F155:F164"/>
    <mergeCell ref="G155:G159"/>
    <mergeCell ref="H155:H159"/>
    <mergeCell ref="F153:F154"/>
    <mergeCell ref="G153:G154"/>
    <mergeCell ref="H153:H154"/>
    <mergeCell ref="I153:I154"/>
    <mergeCell ref="J153:J154"/>
    <mergeCell ref="K153:N153"/>
    <mergeCell ref="E167:E175"/>
    <mergeCell ref="F167:F175"/>
    <mergeCell ref="G167:G175"/>
    <mergeCell ref="H167:H175"/>
    <mergeCell ref="A146:I146"/>
    <mergeCell ref="A147:N147"/>
    <mergeCell ref="A148:D151"/>
    <mergeCell ref="E148:N151"/>
    <mergeCell ref="A152:N152"/>
    <mergeCell ref="A153:A154"/>
    <mergeCell ref="B153:B154"/>
    <mergeCell ref="C153:C154"/>
    <mergeCell ref="D153:D154"/>
    <mergeCell ref="E153:E154"/>
    <mergeCell ref="G116:G134"/>
    <mergeCell ref="H116:H124"/>
    <mergeCell ref="H130:H134"/>
    <mergeCell ref="E138:E142"/>
    <mergeCell ref="F138:F142"/>
    <mergeCell ref="G138:G142"/>
    <mergeCell ref="H138:H142"/>
    <mergeCell ref="A115:A142"/>
    <mergeCell ref="B115:B142"/>
    <mergeCell ref="C115:C142"/>
    <mergeCell ref="D115:D142"/>
    <mergeCell ref="E115:E134"/>
    <mergeCell ref="F115:F134"/>
    <mergeCell ref="H113:H114"/>
    <mergeCell ref="I113:I114"/>
    <mergeCell ref="J113:J114"/>
    <mergeCell ref="K113:N113"/>
    <mergeCell ref="O113:R113"/>
    <mergeCell ref="S113:V113"/>
    <mergeCell ref="A108:D111"/>
    <mergeCell ref="E108:N111"/>
    <mergeCell ref="A112:N112"/>
    <mergeCell ref="A113:A114"/>
    <mergeCell ref="B113:B114"/>
    <mergeCell ref="C113:C114"/>
    <mergeCell ref="D113:D114"/>
    <mergeCell ref="E113:E114"/>
    <mergeCell ref="F113:F114"/>
    <mergeCell ref="G113:G114"/>
    <mergeCell ref="G85:G90"/>
    <mergeCell ref="H85:H90"/>
    <mergeCell ref="G94:G98"/>
    <mergeCell ref="H94:H98"/>
    <mergeCell ref="A106:I106"/>
    <mergeCell ref="A107:N107"/>
    <mergeCell ref="A77:A102"/>
    <mergeCell ref="B77:B103"/>
    <mergeCell ref="C77:C103"/>
    <mergeCell ref="D77:D103"/>
    <mergeCell ref="E77:E80"/>
    <mergeCell ref="F77:F80"/>
    <mergeCell ref="E81:E98"/>
    <mergeCell ref="F81:F98"/>
    <mergeCell ref="H75:H76"/>
    <mergeCell ref="I75:I76"/>
    <mergeCell ref="J75:J76"/>
    <mergeCell ref="K75:N75"/>
    <mergeCell ref="O75:R75"/>
    <mergeCell ref="S75:V75"/>
    <mergeCell ref="A70:D73"/>
    <mergeCell ref="E70:N73"/>
    <mergeCell ref="A74:N74"/>
    <mergeCell ref="A75:A76"/>
    <mergeCell ref="B75:B76"/>
    <mergeCell ref="C75:C76"/>
    <mergeCell ref="D75:D76"/>
    <mergeCell ref="E75:E76"/>
    <mergeCell ref="F75:F76"/>
    <mergeCell ref="G75:G76"/>
    <mergeCell ref="S46:V46"/>
    <mergeCell ref="A48:A69"/>
    <mergeCell ref="B48:B69"/>
    <mergeCell ref="C48:C69"/>
    <mergeCell ref="D48:D69"/>
    <mergeCell ref="E48:E69"/>
    <mergeCell ref="F48:F69"/>
    <mergeCell ref="G48:G53"/>
    <mergeCell ref="H48:H53"/>
    <mergeCell ref="G46:G47"/>
    <mergeCell ref="H46:H47"/>
    <mergeCell ref="I46:I47"/>
    <mergeCell ref="J46:J47"/>
    <mergeCell ref="K46:N46"/>
    <mergeCell ref="O46:R46"/>
    <mergeCell ref="C7:C8"/>
    <mergeCell ref="D7:D8"/>
    <mergeCell ref="E7:E8"/>
    <mergeCell ref="F7:F8"/>
    <mergeCell ref="H23:H24"/>
    <mergeCell ref="A41:D44"/>
    <mergeCell ref="E41:N44"/>
    <mergeCell ref="A45:N45"/>
    <mergeCell ref="A46:A47"/>
    <mergeCell ref="B46:B47"/>
    <mergeCell ref="C46:C47"/>
    <mergeCell ref="D46:D47"/>
    <mergeCell ref="E46:E47"/>
    <mergeCell ref="F46:F47"/>
    <mergeCell ref="A1:D4"/>
    <mergeCell ref="E1:N4"/>
    <mergeCell ref="A5:N5"/>
    <mergeCell ref="K6:N6"/>
    <mergeCell ref="O6:R6"/>
    <mergeCell ref="S6:V6"/>
    <mergeCell ref="S7:V7"/>
    <mergeCell ref="A9:A40"/>
    <mergeCell ref="B9:B40"/>
    <mergeCell ref="C9:C40"/>
    <mergeCell ref="D9:D40"/>
    <mergeCell ref="E9:E19"/>
    <mergeCell ref="F9:F19"/>
    <mergeCell ref="E23:E40"/>
    <mergeCell ref="F23:F40"/>
    <mergeCell ref="G23:G24"/>
    <mergeCell ref="G7:G8"/>
    <mergeCell ref="H7:H8"/>
    <mergeCell ref="I7:I8"/>
    <mergeCell ref="J7:J8"/>
    <mergeCell ref="K7:N7"/>
    <mergeCell ref="O7:R7"/>
    <mergeCell ref="A7:A8"/>
    <mergeCell ref="B7: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SEG_PA_EPA_1T_2022</vt:lpstr>
      <vt:lpstr>evaluacion interna EPA prelimin</vt:lpstr>
      <vt:lpstr>Soporte Presupuestal PRELIMINAR</vt:lpstr>
      <vt:lpstr>SEG_PA_EPA_1T_2022!Área_de_impresión</vt:lpstr>
      <vt:lpstr>SEG_PA_EPA_1T_2022!Títulos_a_imprimir</vt:lpstr>
    </vt:vector>
  </TitlesOfParts>
  <Company>Empresas Publicas de Armenia 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Cristina Marin Londoño</dc:creator>
  <cp:lastModifiedBy>Juliana</cp:lastModifiedBy>
  <cp:lastPrinted>2022-05-10T22:26:29Z</cp:lastPrinted>
  <dcterms:created xsi:type="dcterms:W3CDTF">2021-12-29T14:30:02Z</dcterms:created>
  <dcterms:modified xsi:type="dcterms:W3CDTF">2022-05-10T23:05:05Z</dcterms:modified>
</cp:coreProperties>
</file>