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SEG_PLAN_ACCION_1T\"/>
    </mc:Choice>
  </mc:AlternateContent>
  <xr:revisionPtr revIDLastSave="0" documentId="13_ncr:1_{26E16209-BBC0-42D0-92C3-257638AB1C73}" xr6:coauthVersionLast="47" xr6:coauthVersionMax="47" xr10:uidLastSave="{00000000-0000-0000-0000-000000000000}"/>
  <bookViews>
    <workbookView xWindow="-110" yWindow="-110" windowWidth="19420" windowHeight="10420" tabRatio="493" xr2:uid="{00000000-000D-0000-FFFF-FFFF00000000}"/>
  </bookViews>
  <sheets>
    <sheet name="SEG_PA_DAFI_1T_2021" sheetId="2" r:id="rId1"/>
  </sheets>
  <definedNames>
    <definedName name="_xlnm._FilterDatabase" localSheetId="0" hidden="1">SEG_PA_DAFI_1T_2021!$A$10:$AC$10</definedName>
    <definedName name="_xlnm.Print_Area" localSheetId="0">SEG_PA_DAFI_1T_2021!$A$1:$AC$36</definedName>
    <definedName name="_xlnm.Print_Titles" localSheetId="0">SEG_PA_DAFI_1T_2021!$1:$10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3" i="2" l="1"/>
  <c r="X16" i="2"/>
  <c r="W13" i="2"/>
  <c r="W14" i="2" l="1"/>
  <c r="W16" i="2"/>
  <c r="W17" i="2"/>
  <c r="R17" i="2" l="1"/>
  <c r="R16" i="2"/>
  <c r="R15" i="2" l="1"/>
  <c r="R19" i="2" l="1"/>
  <c r="R18" i="2"/>
  <c r="X23" i="2" l="1"/>
  <c r="Y22" i="2"/>
  <c r="Y21" i="2"/>
  <c r="Y14" i="2"/>
  <c r="Y20" i="2"/>
  <c r="Y19" i="2"/>
  <c r="Y18" i="2"/>
  <c r="Y17" i="2"/>
  <c r="Y16" i="2"/>
  <c r="Y15" i="2"/>
  <c r="Y13" i="2"/>
  <c r="Y12" i="2"/>
  <c r="S22" i="2"/>
  <c r="S21" i="2"/>
  <c r="S14" i="2"/>
  <c r="S20" i="2"/>
  <c r="S19" i="2"/>
  <c r="S18" i="2"/>
  <c r="S17" i="2"/>
  <c r="S16" i="2"/>
  <c r="S15" i="2"/>
  <c r="S13" i="2"/>
  <c r="S12" i="2"/>
  <c r="W23" i="2" l="1"/>
  <c r="Y23" i="2" s="1"/>
</calcChain>
</file>

<file path=xl/sharedStrings.xml><?xml version="1.0" encoding="utf-8"?>
<sst xmlns="http://schemas.openxmlformats.org/spreadsheetml/2006/main" count="207" uniqueCount="139">
  <si>
    <t xml:space="preserve">Proceso de Direccionamiento Estratégico </t>
  </si>
  <si>
    <t>Departamento Administrativo de Planeación</t>
  </si>
  <si>
    <t>Página : 1 de 1</t>
  </si>
  <si>
    <t>SECRETARÍA O  ENTIDAD RESPONSABLE:  3.1. DEPARTAMENTO ADMINISTRATIVO DE FORTALECIMIENTO INSTITUCIONAL</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</si>
  <si>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</si>
  <si>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</si>
  <si>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</si>
  <si>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</si>
  <si>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</si>
  <si>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</si>
  <si>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</si>
  <si>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</si>
  <si>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</si>
  <si>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</si>
  <si>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</si>
  <si>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</si>
  <si>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</si>
  <si>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</si>
  <si>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</si>
  <si>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</si>
  <si>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</si>
  <si>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</si>
  <si>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</si>
  <si>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</si>
  <si>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</si>
  <si>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PRODUCTO KPT</t>
  </si>
  <si>
    <t>Rubro Presupuestal</t>
  </si>
  <si>
    <t>Fuente</t>
  </si>
  <si>
    <t>Responsable</t>
  </si>
  <si>
    <t>SOCIAL Y COMUNITARIO: "Un compromiso cuyabro"</t>
  </si>
  <si>
    <t>Cultura</t>
  </si>
  <si>
    <t>9, 17</t>
  </si>
  <si>
    <t xml:space="preserve">Porcentaje de reducción de daños a bienes de interés cultural </t>
  </si>
  <si>
    <t xml:space="preserve">Gestión, protección y salvaguardia del patrimonio cultural colombiano </t>
  </si>
  <si>
    <t>Servicio de recuperación del patrimonio bibliográfico y documental</t>
  </si>
  <si>
    <t>Gestionar la creación del Complejo Archivistico, de conservación y de valor historico del Municipio de Armenia Museo de la memoria</t>
  </si>
  <si>
    <t>Complejo Archivístico, de conservación y de valor histórico del Municipio de Armenia Museo de la memoria</t>
  </si>
  <si>
    <t>Aprovechar el uso eficiente de los recursos públicos en la construcción de una locación que preste los servicios de información, consulta, apoyo a otras entidades, asesoría y visitas guiadas. Toda vez, que son los museos y los archivos espacios propicios para la interacción con el conocimiento, para la apropiación y resignificación del patrimonio documental con la participación del sector público y la ciudadanía.</t>
  </si>
  <si>
    <t>Analisis de los componentes financieros, humanos, tecnologicos y de infraestructura para la creacion del Complejo Archivistico de conservacion y de valor historico del Municipio de Armenia Museo de la Memoria</t>
  </si>
  <si>
    <t>104.01.2.3.33.3302.1603.057.3302005</t>
  </si>
  <si>
    <t>PROPIOS</t>
  </si>
  <si>
    <t>Director Dafi</t>
  </si>
  <si>
    <t>INSTITUCIONAL Y GOBIERNO: "Servir y hacer las cosas bien"</t>
  </si>
  <si>
    <t>Gobierno Territorial</t>
  </si>
  <si>
    <t>Incremento en el índice de Fortalecimiento Insitucional Pa´ Todos</t>
  </si>
  <si>
    <t>Fortalecimiento Institucional Pa´ Todos</t>
  </si>
  <si>
    <t xml:space="preserve">Plan Estratégico de Talento Humano. </t>
  </si>
  <si>
    <t>Plan Estratégico de Talento Humano implementado y con su respectivo monitoreo y seguimiento anual</t>
  </si>
  <si>
    <t>Fortalecimiento del Talento Humano y Modernización Institucional Pa`Todos</t>
  </si>
  <si>
    <t>Fortalecer el Talento Humano con personal tecnicamente preparado y con calidad humana bajo los principios de integridad y legalidad como motores de la generación de resultados de la entidad, en procura de una gestión pública eficaz y eficiente.</t>
  </si>
  <si>
    <t>Plan Estratégico de Talento Humano implementado y con su respectivo monitoreo y seguimiento</t>
  </si>
  <si>
    <t>Servicio de Implementación Sistemas de Gestiòn</t>
  </si>
  <si>
    <t>1104.01.2.3.45.4599.1000.059.4599023</t>
  </si>
  <si>
    <t>Subdirector Dafi</t>
  </si>
  <si>
    <t>Plan Institucional de Capacitaciones</t>
  </si>
  <si>
    <t>Plan Institucional de Capacitaciones implementado y con su respectivo monitoreo y seguimiento anual</t>
  </si>
  <si>
    <t xml:space="preserve">Plan Institucional de Capacitaciones implementado y con su respectivo monitoreo y seguimiento </t>
  </si>
  <si>
    <t xml:space="preserve">Servicio de educación informal </t>
  </si>
  <si>
    <t>104.01.2.3.45.4599.1000.059.4599030</t>
  </si>
  <si>
    <t>Plan de Incentivos Institucionales</t>
  </si>
  <si>
    <t>Plan de Incentivos Institucionales implementado y con su respectivo monitoreo y seguimiento anual</t>
  </si>
  <si>
    <t>Plan de Incentivos Institucionales implementado y con su respectivo monitoreo y seguimiento</t>
  </si>
  <si>
    <t>Plan de Trabajo en seguridad y Salud en el Trabajo</t>
  </si>
  <si>
    <t>Plan de Trabajo en seguridad y Salud en el Trabajo implementado y con su respectivo monitoreo y seguimiento anual</t>
  </si>
  <si>
    <t xml:space="preserve">Plan de Trabajo en seguridad y Salud en el Trabajo implementado y con su respectivo monitoreo y seguimiento </t>
  </si>
  <si>
    <t>Plan de Previsión de Recursos Humanos</t>
  </si>
  <si>
    <t>Plan de Previsión de Recursos Humanos  implementado y con su respectivo monitoreo y seguimiento anual</t>
  </si>
  <si>
    <t xml:space="preserve">Plan de Previsión de Recursos Humanos  implementado y con su respectivo monitoreo y seguimiento </t>
  </si>
  <si>
    <t>Líder de Asuntos Jurídicos y Laborales</t>
  </si>
  <si>
    <t>Plan de vacantes</t>
  </si>
  <si>
    <t>Plan Anual de vacantes implementado y con su respectivo monitoreo y seguimiento anual</t>
  </si>
  <si>
    <t xml:space="preserve">Plan Anual de vacantes implementado y con su respectivo monitoreo y seguimiento </t>
  </si>
  <si>
    <t>Actualización y Modernización Planta de Personal</t>
  </si>
  <si>
    <t>Actualización Estudio Cargas Laborales orientado a la Modernización de la Estructura Administrativa del ente central (Estudio para la creación de nuevas dependecias sobre: familia, mujer, ambiente y bienestar animal)</t>
  </si>
  <si>
    <t>Fondo territorial de pensiones</t>
  </si>
  <si>
    <t>Incremento en el índice de Conservación y Preservación Documental Pa´ Todos</t>
  </si>
  <si>
    <t>Conservación y Preservación Documental Pa´ Todos</t>
  </si>
  <si>
    <t>Plan Institucioal de Archivo de la Entidad - PINAR</t>
  </si>
  <si>
    <t>Plan Institucional de Archivo de la Entidad - PINAR implementado  con su respectivo monitoreo y seguimiento anual</t>
  </si>
  <si>
    <t>Creación del Proceso de Gestión Documental y Archivo en el Municipio de Armenia</t>
  </si>
  <si>
    <t>Fortalecer los procesos técnicos y de modernización en las diferentes fases de archivo, así como el debido cumplimiento de normas técnicas reglamentarias en materia gestión documental, sistemas de información y automatización de la información.</t>
  </si>
  <si>
    <t>Servicio de gestión documental</t>
  </si>
  <si>
    <t>104.01.2.3.45.4599.1000.058.4599017</t>
  </si>
  <si>
    <t>Líder de Gestión Documental</t>
  </si>
  <si>
    <t xml:space="preserve"> Proceso de Gestión Documental</t>
  </si>
  <si>
    <t>Inclusión del Proceso de Gestión Documental en el mapa de procesos y procedimientos del Municipio de Armenia y su respectiva implementación, monitoreo y seguimiento anual.</t>
  </si>
  <si>
    <t>TOTAL</t>
  </si>
  <si>
    <t>REPRESENTANTE LEGAL</t>
  </si>
  <si>
    <t>RESPONSABLE DE LA DEPENDENCIA  Y/O ENTIDAD</t>
  </si>
  <si>
    <t>JOSE MANUEL RÍOS MORALES</t>
  </si>
  <si>
    <t xml:space="preserve">ALCALDE </t>
  </si>
  <si>
    <t>DIRECTORA</t>
  </si>
  <si>
    <t>____________________________________________________________
Centro Administrativo Municipal CAM, piso 3 Tel – (6) 741 71 00 Ext. 804, 805</t>
  </si>
  <si>
    <t>Estudio de rediseño orientado a la Modernización de la Estructura Administrativa del ente central (Estudio para la creación de
nuevas dependecias sobre:
familia, mujer, ambiente y
bienestar animal)</t>
  </si>
  <si>
    <t>Elaboracion, aplicación y seguimiento del Plan de Gestion Documental</t>
  </si>
  <si>
    <t xml:space="preserve">Administración del pasivo pensional  </t>
  </si>
  <si>
    <t>JUAN ESTEBAN CORTES OROZCO</t>
  </si>
  <si>
    <t xml:space="preserve">SEGUIMIENTO AL PLAN DE ACCIÓN                         </t>
  </si>
  <si>
    <t>Código: R-DP-PDE-060</t>
  </si>
  <si>
    <t xml:space="preserve">Unidad Ejecutora: </t>
  </si>
  <si>
    <t>Periodo de corte:   1 de Enero al 31 de Marzo de 2022</t>
  </si>
  <si>
    <t>VIGENCIA AÑO:2022</t>
  </si>
  <si>
    <t>EFICIENCIA LOGRO Y/O ALCANCE DE LA META</t>
  </si>
  <si>
    <t xml:space="preserve">EFICACIA PRESUPUESTAL </t>
  </si>
  <si>
    <t xml:space="preserve">COBERTURA </t>
  </si>
  <si>
    <t>OBSERVACION</t>
  </si>
  <si>
    <t>INDICADOR DE PRODUCTO</t>
  </si>
  <si>
    <t>Valor de la meta del indicador de producto del proyecto a la fecha de corte</t>
  </si>
  <si>
    <t>Semáforo Alcance de la Meta:
Verde Oscuro  (100%) 
 Amarillo (25%) 
Rojo (0%)</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</si>
  <si>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</si>
  <si>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</si>
  <si>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</si>
  <si>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</si>
  <si>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</si>
  <si>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</si>
  <si>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</si>
  <si>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 xml:space="preserve">Funcionarios y contratistas de la Administración Municipal, usuarios externos y comunidad en general </t>
  </si>
  <si>
    <t xml:space="preserve">Centro Administrativo Municipal - CAM </t>
  </si>
  <si>
    <t xml:space="preserve"> Municipio de Armenia </t>
  </si>
  <si>
    <t>Departamento Administrativo de Fortalecimiento Institucional</t>
  </si>
  <si>
    <t>Administración Central</t>
  </si>
  <si>
    <t>Para la vigencia 2022 se publica en la página www.planeaciónarmenia.gov.co de la alcaldia de armenia el plan institucional de Archivo PINAR con el fin de garantizar la planeación estratégica y anual de la gestión documental de la entidad, así como dar cumplimiento a los lineamientos y directrices que establece el Archivo General de la Nación.
En el primer trimestre  se avanzó con el acompañamiento a todas las dependencias en lo relacionado con la organización de archivo para la realización de las tranferencias y/o traslados</t>
  </si>
  <si>
    <t>Servidores Públicos y Contratistas de la Administración Central Municipal</t>
  </si>
  <si>
    <t>Edificio Cam y sus Centros de Trabajo</t>
  </si>
  <si>
    <t>Municipio de Armenia</t>
  </si>
  <si>
    <t>Administración Central Municipal</t>
  </si>
  <si>
    <t xml:space="preserve"> Fondo Territorial de Pensiones </t>
  </si>
  <si>
    <t xml:space="preserve">El Plan de Trabajo Anual en Seguridad y Salud en el Trabajo se formuló en el mes de enero de 2022 y se proyectaron 224 actividades las cuales se encuentran publicadas en la página web http://planeacionarmenia.gov.co/. En el primer trimestre del 2022 se han desarrollado 52 actividades equivalentes al  23%. 
-Estas actividades consisten en la divulgación de lineamientos del Sistema de Gestión en Seguridad y Salud en el Trabajo con los Directores y Secretarios de todas las dependencias. 
 -Re inducción en Sistema de Gestión de Seguridad y Salud en el Trabajo  a funcionarios de planta. 
 -Apoyo y Seguimiento  a Reuniones COPASST 
  -Capacitación al COPASST 
 - Apoyo y seguimiento a reuniones  Comité de Convivencia
  -Capacitación al comité de convivencia laboral 
  -Seguimiento a la Actualización de  la matriz lega
  -Actualizar Programa Capacitación anual 
  -Diseño e implantación Programa de Riego Publico 
  -Socializar procedimiento  Identificación, evaluación, para adquisición de productos y servicios en SST, con Jefes de Dependencias. 
  -Actualizar, adoptar y socializar las Políticas de SST y Prevención de sustancias psicoactivas   y los objetivos del Sistema de Gestión de Seguridad y Salud en el Trabajo.
  -Actualización y socialización  del Reglamento de Higiene y Seguridad Industria
  -Rendición de cuentas 
  -Socialización del procedimiento de  Identificación, evaluación, para adquisición de productos y servicios en SST, con Jefes de Dependencias. . 
  -Incluir como requisito para el proceso selección y evaluación de proveedores y/o contratistas certificados de implementación SG-SST
  -Actualizar y Socialización del procedimiento de Evaluación y selección de proveedores y contratistas
 -Normalizar  los programas de medicina preventiva medicina del trabajo y de prevención y promoción de la Salud. 
  -Implementar el Sistema de vigilancia Epidemiológico en Riesgo psicosocial 
  -Implementar  el  sistema de vigilancia Epidemiológico en Desordenes Musculo esqueléticos          (DME)  
  -Implementar programa de orden y aseo 
  -Seguimiento al Plan Estratégico Vial 
  -Implementar programa prevención y protección en trabajo seguro en alturas  
  -Implementar Programa de Caídas al mismo nivel 
  -Implementar el  Programa Prevención y Mitigación del Virus SARS-Cov-2 (COVID -19)
  -Seguimiento a casos COVID 19.
  -Campaña mitigación  riesgo de contagio COVID 19
  -Elaborar manual de  exámenes médicos  ocupacionales 
  -Seguimiento a remisiones y restricciones medico laborales según resultado de evaluación médica periódica. 
  -Implementar Programa de Estilos de vida y entorno saludable (tabaquismo -alcohol  y sustancias psicoactivas) 
  -Elaborar instructivo para notificación e investigación de accidente de trabajo
  -Seguimiento a reporte e investigación de accidentes de trabajo  dentro de los tiempos establecidos por la normatividad legal vigente. Matriz de seguimiento reporte de a-ctos y condiciones inseguras.
  Seguimiento del cumplimiento del programa de inspecciones                     (seguridad- Botiquines -Extintores - Bioseguridad - Puesto limpio-) 
  Entrega de los elementos de protección personal – EPP  
  Actualizar el plan de emergencia con análisis de vulnerabilidad.
  Conformar las Brigadas de Emergencias.
  Capacitar  a las Brigadas de Emergencias. 
</t>
  </si>
  <si>
    <t xml:space="preserve">El Plan de Previsión de Recursos Humanos se formuló en el mes de enero de 2022 y se proyectaron 6 seguimientos, este plan se encuentra publicado en la página web http://planeacionarmenia.gov.co/. Se realiza seguimiento bimensual y se ha elaborado a la fecha un informe así:
-Enero: Actualización de la versión
-Febrero: 16 Vacantes  </t>
  </si>
  <si>
    <t>En la vigencia 2022 se elaboró y publicó el Plan Estratégico de Talento Humano e  incluye los siguientes planes temáticos: Plan de previsión de recursos humanos, Plan de vacantes, Plan de bienestar e incentivos, Plan de capacitación y Plan de seguridad y salud en el trabajo.  
Los planes temáticos antes mencionados se elaboraron en la vigencia 2022, dando como resultado para el primer trimestre el siguiente cumplimiento: Plan de capacitación (0,06%),  Plan de Incentivos Institucionales  (25%), Plan de Trabajo en seguridad y Salud en el Trabajo  (23%) Plan de previsión de recursos humanos (16,6%), Plan de vacantes (25%), 
Así las cosas, se cuenta con cumplimiento del indicador del  17,93%.</t>
  </si>
  <si>
    <t>Para el primer trimestre del 2022 se está adelantando las actividades de Planeación para iniciar el proceso precontractual para la contratación de lo requerido para este proyecto.</t>
  </si>
  <si>
    <t>En cumplimiento de la Ley 1066 de 2.006, el Fondo Territorial de Pensiones con la finalidad de adelantar procesos de recuperación de cartera por concepto de cuotas partes pensionales, a través de cobro persuasivo, dando como resultado 22 cuentas de cobro a las diferentes entidades cuotapartistas.
Previo al envió de las cuentas de cobro relacionadas anteriormente, se debió esperar al Ministerio de Hacienda y Crédito Público, para actualizar el liquidador de pasivocol.
El recaudo del trimestre fue de $112,473,269
FONDO CUENTA: El Fondo Territorial de Pensiones, al 31 de Marzo de 2022, tiene los siguientes recursos:
 Banco GNB Sudameris cta. Ahorros  97250014070   $   131.720.890,87
Banco Davivienda cta. Ahorros 1366-00193553  $4.669.239.541,74 
Banco de Occidente cta. de ahorros     $1.553.175.553,11 (recursos del 20% de las estampillas pro cultura y pro bienestar del adulto mayor). 
Se han reconocidos bonos pensionales trámite administrativo, indemnizaciones sustitutivas, sustituciones pensionales, suspensión de mesadas por fallecimiento.
Se realizó la revisión de las diferentes hojas de vida y nominas respectivas, con las cuales, se hizo el cargue y expedición en la plataforma CETIL, de 17 Certificados Electrónicos de Tiempos Laborados. 
Se está en proceso de actualización de la base de datos a la nueva fecha corte de diciembre 31 de 2021, de los formularios de personal activo, jubilados y sustitutos, realizando cambios en sueldos y mesadas pensionales, y haciendo el cargue de los respectivos soportes de vigencias de cédulas, justificando inconsistencias en la plataforma Pasivocol, de acuerdo al informe recibido por parte del Ministerio de Hacienda y Crédito Público, sobre el primer envió del año, brindando apoyo permanente a los entes descentralizados para realicen la actualización de sus correspondientes bases de datos.
Ante el Ministerio de Hacienda y Crédito Público se hacen las gestiones necesarias para cumplir con los requisitos habilitantes, bloques 1 y 2, los cuales fueron cargados en la plataforma del ministerio, y estamos pendientes a su aprobación. 
Cada quince días se realizó la verificación de vigencias de cédula, en la página de la Registraduría Nacional del Estado Civil, del personal jubilado y sustituto del Municipio de Armenia.</t>
  </si>
  <si>
    <t>Para la vigencia 2022 se publica en la página www.planeaciónarmenia.gov.co de la Alcaldía de Armenia el Plan Institucional de Capacitaciones, el cual consta de 25 capacitaciones enmarcadas en los 4 ejes temáticos priorizados en el Plan Nacional de Formación y Capacitación para el desarrollo y profesionalización del servicio público, adicional a las capacitaciones planteadas por el Plan Nacional de Formación y Capacitación 2020-2030 sugerido por el DAFP, adicional a esto, se cuenta con 6 capacitaciones  que si bien, no están incluidas dentro de los ejes temáticos sugeridos por el DAFP, son de gran importancia para el conocimiento y el desempeño laboral de todos funcionarios ingresando a ser parte integral del Plan Institucional de capacitaciones 2022, para un total de 31 capacitaciones planeadas.
Para el primer trimestre del 2022 se gestionó un curso virtual sobre Catálogo de clasificación presupuestal para entidades territoriales y sus descentralizadas en donde se inscribieron 63 personas. Adicional se autorizó una capacitación individual al Curso de Auditoría Interna para Oficinas de Control Interno a 3 funcionarios por valor total de $750.000.  Contando así, para el periodo a reportar con 33 capacitaciones planeadas y 2 realizadas</t>
  </si>
  <si>
    <t>El Plan de Bienestar Social  se encuentra publicado en la página de planeación municipal en el link http://planeacionarmenia.gov.co/  Desde la implementación y socialización del plan de Bienestar Social de las 24 actividades planteadas a los funcionarios (cumpleaños de cada empleado, promoción uso de la bicicleta, gimnasio, día de la mujer, día del agente de tránsito, día de la secretaria, tardes recreativas, día del servidor público, formación en artes, promoción programas de vivienda, día del bombero, incentivos, caminatas, tradiciones navideñas, salario emocional, pre pensionados, programa servimos,  adaptación al cambio, cultura organizacional, trabajo en equipo, curso de inglés, etiqueta y protocolo, día de la familia)  con corte del 1 de enero de 2022 al 31 de marzo de 2022  se han llevado a cabo 6 actividades.</t>
  </si>
  <si>
    <t xml:space="preserve">El Plan Anual de vacantes se formuló en el mes de enero de 2022 y se proyectaron 12 seguimientos, este plan se encuentra publicado en la página web http://planeacionarmenia.gov.co/. Se realiza seguimiento mensual y se han elaborado a la fecha 3 informes con el siguiente resultado:
Enero: 22 Vacantes y actualización de versión.
Febrero: 16 Vacantes
Marzo: 18 Vacante
</t>
  </si>
  <si>
    <t>En el año 2021 a través del Consorcio Gestar Innovación, se elaboró el estudio de cargas laborales en el Municipio de Armenia, administración central, documento que se constituye en insumo necesario  para el proceso de modernización de la entidad, cuyo producto fue entregado en el mes de diciembre.  Así mismo, con base en el informe preliminar presentado por las diferentes dependencias respecto de la justificación  de necesidades de personal tanto  para fortalecer los procesos administrativos como  para el cumplimiento de disposiciones normativas,  se avanza durante el primer trimestre de la actual vigencia 2022, en la consulta de los instructivos, guías y normas para el diseño del estudio técnico que contenga  el análisis administrativo, técnico y financiero que sustente el diseño del respectivo Proyecto de Acuerdo que actualice la planta de personal y estructura de la entidad, conforme a lo establecido en el Plan de Desarrollo "Armenia PA´ TODOS" 2020-2023, en el ARTÍCULO 14 EJE INSTITUCIONAL, LÍNEA ESTRATÉGICA 5 “SERVIR Y HACER LA COSAS BIEN” Desarrollo y modernización institucional.  Así mismo se dispuso la organización de información de necesidades de servicio presentadas, para establecer la programación de reuniones por proceso para efecto de concretar  prioridades y coberturas.</t>
  </si>
  <si>
    <t xml:space="preserve">Para la vigencia 2022 se publica en la página www.planeaciónarmenia.gov.co de la alcaldía de armenia el plan institucional de Archivo PINAR con el fin de garantizar la planeación estratégica y anual de la gestión documental de la entidad, así como dar cumplimiento a los lineamientos y directrices que establece el Archivo General de la Nación.
En el primer trimestre  se avanzó con el acompañamiento a todas las dependencias en lo relacionado con la organización de archivo para la realización de las transferencias y/o traslados
</t>
  </si>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</sst>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 _€_-;\-* #,##0.00\ _€_-;_-* &quot;-&quot;??\ _€_-;_-@_-"/>
    <numFmt numFmtId="165" formatCode="_(&quot;$&quot;* #,##0.00_);_(&quot;$&quot;* \(#,##0.00\);_(&quot;$&quot;* &quot;-&quot;??_);_(@_)"/>
    <numFmt numFmtId="166" formatCode="&quot;$&quot;\ #,##0"/>
    <numFmt numFmtId="167" formatCode="_(* #,##0_);_(* \(#,##0\);_(* &quot;-&quot;??_);_(@_)"/>
    <numFmt numFmtId="168" formatCode="_(&quot;$&quot;\ * #,##0.00_);_(&quot;$&quot;\ * \(#,##0.00\);_(&quot;$&quot;\ * &quot;-&quot;??_);_(@_)"/>
  </numFmts>
  <fonts count="28" x14ac:knownFonts="1">
    <font>
      <sz val="10"/>
      <name val="Arial"/>
      <family val="2"/>
    </font>
    <font>
      <sz val="11"/>
      <color theme="1"/>
      <name val="Calibri"/>
      <family val="2"/>
      <scheme val="minor"/>
    </font>
    <font>
      <sz val="10"/>
      <name val="Arial"/>
      <family val="2"/>
    </font>
    <font>
      <sz val="11"/>
      <color indexed="60"/>
      <name val="Calibri"/>
      <family val="2"/>
    </font>
    <font>
      <b/>
      <sz val="11"/>
      <color indexed="8"/>
      <name val="Calibri"/>
      <family val="2"/>
    </font>
    <font>
      <sz val="10"/>
      <name val="Arial"/>
      <family val="2"/>
    </font>
    <font>
      <sz val="12"/>
      <name val="Arial"/>
      <family val="2"/>
    </font>
    <font>
      <b/>
      <sz val="12"/>
      <name val="Arial"/>
      <family val="2"/>
    </font>
    <font>
      <sz val="11"/>
      <color theme="1"/>
      <name val="Calibri"/>
      <family val="2"/>
      <scheme val="minor"/>
    </font>
    <font>
      <sz val="12"/>
      <color rgb="FFFF0000"/>
      <name val="Arial"/>
      <family val="2"/>
    </font>
    <font>
      <b/>
      <sz val="10"/>
      <name val="Arial"/>
      <family val="2"/>
    </font>
    <font>
      <b/>
      <sz val="10"/>
      <color theme="1"/>
      <name val="Arial"/>
      <family val="2"/>
    </font>
    <font>
      <sz val="14"/>
      <name val="Arial"/>
      <family val="2"/>
    </font>
    <font>
      <sz val="10"/>
      <name val="Arial"/>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sz val="11"/>
      <name val="Arial"/>
      <family val="2"/>
    </font>
  </fonts>
  <fills count="30">
    <fill>
      <patternFill patternType="none"/>
    </fill>
    <fill>
      <patternFill patternType="gray125"/>
    </fill>
    <fill>
      <patternFill patternType="solid">
        <fgColor indexed="43"/>
        <bgColor indexed="26"/>
      </patternFill>
    </fill>
    <fill>
      <patternFill patternType="solid">
        <fgColor rgb="FFD9E1F2"/>
        <bgColor rgb="FF000000"/>
      </patternFill>
    </fill>
    <fill>
      <patternFill patternType="solid">
        <fgColor rgb="FFFFE699"/>
        <bgColor rgb="FF000000"/>
      </patternFill>
    </fill>
    <fill>
      <patternFill patternType="solid">
        <fgColor theme="0" tint="-0.149998474074526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6"/>
        <bgColor indexed="9"/>
      </patternFill>
    </fill>
  </fills>
  <borders count="57">
    <border>
      <left/>
      <right/>
      <top/>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s>
  <cellStyleXfs count="50">
    <xf numFmtId="0" fontId="0" fillId="0" borderId="0"/>
    <xf numFmtId="165" fontId="2" fillId="0" borderId="0" applyFill="0" applyBorder="0" applyAlignment="0" applyProtection="0"/>
    <xf numFmtId="0" fontId="3" fillId="2" borderId="0" applyNumberFormat="0" applyBorder="0" applyAlignment="0" applyProtection="0"/>
    <xf numFmtId="0" fontId="8" fillId="0" borderId="0"/>
    <xf numFmtId="0" fontId="5" fillId="0" borderId="0"/>
    <xf numFmtId="0" fontId="8" fillId="0" borderId="0"/>
    <xf numFmtId="0" fontId="4" fillId="0" borderId="1" applyNumberFormat="0" applyFill="0" applyAlignment="0" applyProtection="0"/>
    <xf numFmtId="164" fontId="5" fillId="0" borderId="0" applyFont="0" applyFill="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8" fillId="23" borderId="50" applyNumberFormat="0" applyAlignment="0" applyProtection="0"/>
    <xf numFmtId="0" fontId="16" fillId="24" borderId="51" applyNumberFormat="0" applyAlignment="0" applyProtection="0"/>
    <xf numFmtId="0" fontId="17" fillId="0" borderId="52" applyNumberFormat="0" applyFill="0" applyAlignment="0" applyProtection="0"/>
    <xf numFmtId="0" fontId="19" fillId="0" borderId="0" applyNumberFormat="0" applyFill="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8" borderId="0" applyNumberFormat="0" applyBorder="0" applyAlignment="0" applyProtection="0"/>
    <xf numFmtId="0" fontId="20" fillId="14" borderId="50" applyNumberFormat="0" applyAlignment="0" applyProtection="0"/>
    <xf numFmtId="0" fontId="21" fillId="10" borderId="0" applyNumberFormat="0" applyBorder="0" applyAlignment="0" applyProtection="0"/>
    <xf numFmtId="168" fontId="13" fillId="0" borderId="0" applyFill="0" applyBorder="0" applyAlignment="0" applyProtection="0"/>
    <xf numFmtId="0" fontId="1" fillId="0" borderId="0"/>
    <xf numFmtId="0" fontId="2" fillId="0" borderId="0"/>
    <xf numFmtId="0" fontId="1" fillId="0" borderId="0"/>
    <xf numFmtId="0" fontId="2" fillId="29" borderId="53" applyNumberFormat="0" applyAlignment="0" applyProtection="0"/>
    <xf numFmtId="9" fontId="14" fillId="0" borderId="0" applyFont="0" applyFill="0" applyBorder="0" applyAlignment="0" applyProtection="0"/>
    <xf numFmtId="0" fontId="22" fillId="23" borderId="5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55" applyNumberFormat="0" applyFill="0" applyAlignment="0" applyProtection="0"/>
    <xf numFmtId="0" fontId="19" fillId="0" borderId="56" applyNumberFormat="0" applyFill="0" applyAlignment="0" applyProtection="0"/>
  </cellStyleXfs>
  <cellXfs count="182">
    <xf numFmtId="0" fontId="0" fillId="0" borderId="0" xfId="0"/>
    <xf numFmtId="0" fontId="6" fillId="0" borderId="0" xfId="0" applyFont="1" applyAlignment="1">
      <alignment vertical="center" wrapText="1"/>
    </xf>
    <xf numFmtId="0" fontId="6" fillId="0" borderId="0" xfId="0" applyFont="1" applyAlignment="1">
      <alignment vertical="center"/>
    </xf>
    <xf numFmtId="0" fontId="6" fillId="0" borderId="0" xfId="0" applyFont="1" applyFill="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0" fontId="7" fillId="0" borderId="7" xfId="0" applyFont="1" applyFill="1" applyBorder="1" applyAlignment="1">
      <alignment horizontal="center" vertical="center" wrapText="1"/>
    </xf>
    <xf numFmtId="0" fontId="6" fillId="0" borderId="7" xfId="0" applyFont="1" applyFill="1" applyBorder="1" applyAlignment="1">
      <alignment horizontal="justify" vertical="center" wrapText="1"/>
    </xf>
    <xf numFmtId="9"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0" xfId="0"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vertical="center" wrapText="1"/>
    </xf>
    <xf numFmtId="166" fontId="6" fillId="0" borderId="7" xfId="0" applyNumberFormat="1" applyFont="1" applyFill="1" applyBorder="1" applyAlignment="1">
      <alignment horizontal="center" vertical="center" wrapText="1"/>
    </xf>
    <xf numFmtId="166" fontId="7" fillId="0" borderId="0" xfId="0" applyNumberFormat="1" applyFont="1" applyAlignment="1">
      <alignment vertical="center" wrapText="1"/>
    </xf>
    <xf numFmtId="0" fontId="6" fillId="5" borderId="15" xfId="0" applyFont="1" applyFill="1" applyBorder="1" applyAlignment="1">
      <alignment horizontal="center" vertical="center" wrapText="1"/>
    </xf>
    <xf numFmtId="0" fontId="6" fillId="0" borderId="0" xfId="0" applyFont="1" applyBorder="1" applyAlignment="1">
      <alignment vertical="center" wrapText="1"/>
    </xf>
    <xf numFmtId="0" fontId="6" fillId="0" borderId="0" xfId="0" applyFont="1" applyFill="1" applyBorder="1" applyAlignment="1">
      <alignment horizontal="left" vertical="center" wrapText="1"/>
    </xf>
    <xf numFmtId="165" fontId="6" fillId="0" borderId="0" xfId="1" applyFont="1" applyBorder="1" applyAlignment="1">
      <alignment horizontal="center" vertical="center" wrapText="1"/>
    </xf>
    <xf numFmtId="0" fontId="6" fillId="0" borderId="2" xfId="0" applyFont="1" applyBorder="1" applyAlignment="1">
      <alignment vertical="center" wrapText="1"/>
    </xf>
    <xf numFmtId="0" fontId="6" fillId="0" borderId="16" xfId="0" applyFont="1" applyBorder="1" applyAlignment="1">
      <alignment vertical="center" wrapText="1"/>
    </xf>
    <xf numFmtId="44" fontId="6" fillId="0" borderId="0" xfId="0" applyNumberFormat="1"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9" fillId="0" borderId="0" xfId="0" applyFont="1" applyBorder="1" applyAlignment="1">
      <alignment horizontal="center" vertical="center" wrapText="1"/>
    </xf>
    <xf numFmtId="0" fontId="6" fillId="0" borderId="0" xfId="0" applyFont="1" applyBorder="1" applyAlignment="1">
      <alignment vertical="center"/>
    </xf>
    <xf numFmtId="0" fontId="9" fillId="0" borderId="0" xfId="0" applyFont="1" applyBorder="1" applyAlignment="1">
      <alignment vertical="center" wrapText="1"/>
    </xf>
    <xf numFmtId="164" fontId="6" fillId="0" borderId="0" xfId="0" applyNumberFormat="1" applyFont="1" applyBorder="1" applyAlignment="1">
      <alignment horizontal="center" vertical="center" wrapText="1"/>
    </xf>
    <xf numFmtId="0" fontId="6" fillId="0" borderId="0" xfId="0" applyFont="1" applyAlignment="1">
      <alignment horizontal="center" vertical="center" wrapText="1"/>
    </xf>
    <xf numFmtId="166" fontId="6" fillId="0" borderId="0" xfId="0" applyNumberFormat="1" applyFont="1" applyAlignment="1">
      <alignment horizontal="center" vertical="center" wrapText="1"/>
    </xf>
    <xf numFmtId="0" fontId="6" fillId="0" borderId="10" xfId="0" quotePrefix="1" applyFont="1" applyFill="1" applyBorder="1" applyAlignment="1">
      <alignment horizontal="center" vertical="center" wrapText="1"/>
    </xf>
    <xf numFmtId="0" fontId="6" fillId="0" borderId="7" xfId="0" quotePrefix="1" applyFont="1" applyFill="1" applyBorder="1" applyAlignment="1">
      <alignment horizontal="center" vertical="center" wrapText="1"/>
    </xf>
    <xf numFmtId="0" fontId="6" fillId="0" borderId="7" xfId="0" quotePrefix="1" applyFont="1" applyFill="1" applyBorder="1" applyAlignment="1">
      <alignment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8" xfId="0" applyFont="1" applyFill="1" applyBorder="1" applyAlignment="1">
      <alignment horizontal="justify" vertical="center" wrapText="1"/>
    </xf>
    <xf numFmtId="0" fontId="7" fillId="5" borderId="3" xfId="0" applyFont="1" applyFill="1" applyBorder="1" applyAlignment="1">
      <alignment horizontal="right" vertical="center" wrapText="1"/>
    </xf>
    <xf numFmtId="0" fontId="7" fillId="5" borderId="0" xfId="0" applyFont="1" applyFill="1" applyBorder="1" applyAlignment="1">
      <alignment horizontal="right"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5" xfId="0" applyFont="1" applyFill="1" applyBorder="1" applyAlignment="1">
      <alignment vertical="center" wrapText="1"/>
    </xf>
    <xf numFmtId="166"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6" fillId="0" borderId="0" xfId="0" applyFont="1" applyFill="1" applyBorder="1" applyAlignment="1">
      <alignment horizontal="center" vertical="center"/>
    </xf>
    <xf numFmtId="0" fontId="11" fillId="0" borderId="30" xfId="0" applyFont="1" applyBorder="1" applyAlignment="1">
      <alignment horizontal="center" vertical="center" wrapText="1"/>
    </xf>
    <xf numFmtId="0" fontId="11" fillId="7" borderId="29"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0" fillId="0" borderId="0" xfId="0" applyFont="1" applyBorder="1" applyAlignment="1">
      <alignment vertical="center"/>
    </xf>
    <xf numFmtId="0" fontId="11" fillId="8" borderId="33" xfId="0" applyFont="1" applyFill="1" applyBorder="1" applyAlignment="1">
      <alignment horizontal="center" vertical="center" wrapText="1"/>
    </xf>
    <xf numFmtId="0" fontId="10" fillId="0" borderId="0" xfId="0" applyFont="1" applyBorder="1" applyAlignment="1">
      <alignment vertical="center"/>
    </xf>
    <xf numFmtId="166" fontId="7" fillId="5" borderId="0"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vertical="center" wrapText="1"/>
    </xf>
    <xf numFmtId="0" fontId="6" fillId="0" borderId="2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3" xfId="0" applyFont="1" applyFill="1" applyBorder="1" applyAlignment="1">
      <alignment horizontal="justify" vertical="center" wrapText="1"/>
    </xf>
    <xf numFmtId="0" fontId="6" fillId="0" borderId="35" xfId="0" applyFont="1" applyFill="1" applyBorder="1" applyAlignment="1">
      <alignment horizontal="center" vertical="center" wrapText="1"/>
    </xf>
    <xf numFmtId="0" fontId="7" fillId="5" borderId="19" xfId="0" applyFont="1" applyFill="1" applyBorder="1" applyAlignment="1">
      <alignment vertical="center" wrapText="1"/>
    </xf>
    <xf numFmtId="0" fontId="7" fillId="5" borderId="4" xfId="0" applyFont="1" applyFill="1" applyBorder="1" applyAlignment="1">
      <alignment vertical="center" wrapText="1"/>
    </xf>
    <xf numFmtId="10" fontId="6" fillId="0" borderId="10" xfId="0" applyNumberFormat="1" applyFont="1" applyFill="1" applyBorder="1" applyAlignment="1">
      <alignment horizontal="center" vertical="center" wrapText="1"/>
    </xf>
    <xf numFmtId="10" fontId="6" fillId="0" borderId="7" xfId="0" applyNumberFormat="1" applyFont="1" applyFill="1" applyBorder="1" applyAlignment="1">
      <alignment horizontal="center" vertical="center" wrapText="1"/>
    </xf>
    <xf numFmtId="10" fontId="7" fillId="5" borderId="0" xfId="0" applyNumberFormat="1" applyFont="1" applyFill="1" applyBorder="1" applyAlignment="1">
      <alignment horizontal="right" vertical="center" wrapText="1"/>
    </xf>
    <xf numFmtId="10" fontId="7" fillId="5" borderId="0" xfId="0" applyNumberFormat="1" applyFont="1" applyFill="1" applyBorder="1" applyAlignment="1">
      <alignment horizontal="center" vertical="center" wrapText="1"/>
    </xf>
    <xf numFmtId="0" fontId="7" fillId="5" borderId="16" xfId="0" applyFont="1" applyFill="1" applyBorder="1" applyAlignment="1">
      <alignment vertical="center" wrapText="1"/>
    </xf>
    <xf numFmtId="10" fontId="7" fillId="5" borderId="16" xfId="0" applyNumberFormat="1" applyFont="1" applyFill="1" applyBorder="1" applyAlignment="1">
      <alignment vertical="center" wrapText="1"/>
    </xf>
    <xf numFmtId="0" fontId="7" fillId="5" borderId="15" xfId="0" applyFont="1" applyFill="1" applyBorder="1" applyAlignment="1">
      <alignment vertical="center" wrapText="1"/>
    </xf>
    <xf numFmtId="166" fontId="7" fillId="5" borderId="21" xfId="0" applyNumberFormat="1" applyFont="1" applyFill="1" applyBorder="1" applyAlignment="1">
      <alignment horizontal="center" vertical="center" wrapText="1"/>
    </xf>
    <xf numFmtId="10" fontId="7" fillId="5" borderId="23"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6" fillId="0" borderId="10" xfId="0" applyNumberFormat="1" applyFont="1" applyFill="1" applyBorder="1" applyAlignment="1">
      <alignment horizontal="left" vertical="center" wrapText="1"/>
    </xf>
    <xf numFmtId="167" fontId="12" fillId="0" borderId="7" xfId="7" applyNumberFormat="1" applyFont="1" applyFill="1" applyBorder="1" applyAlignment="1">
      <alignment horizontal="center" vertical="center" wrapText="1"/>
    </xf>
    <xf numFmtId="166" fontId="12" fillId="0" borderId="7" xfId="0" applyNumberFormat="1" applyFont="1" applyBorder="1" applyAlignment="1">
      <alignment horizontal="center" vertical="center" wrapText="1"/>
    </xf>
    <xf numFmtId="166" fontId="12" fillId="0" borderId="5" xfId="0" applyNumberFormat="1" applyFont="1" applyBorder="1" applyAlignment="1">
      <alignment horizontal="center" vertical="center" wrapText="1"/>
    </xf>
    <xf numFmtId="166" fontId="6" fillId="0" borderId="7" xfId="0" applyNumberFormat="1" applyFont="1" applyFill="1" applyBorder="1" applyAlignment="1">
      <alignment horizontal="left" vertical="center" wrapText="1"/>
    </xf>
    <xf numFmtId="2" fontId="6" fillId="0" borderId="7"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11" fillId="0" borderId="28"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8"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18"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0" xfId="0"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0" xfId="0" applyFont="1" applyBorder="1" applyAlignment="1">
      <alignment horizontal="left" vertical="center" wrapText="1"/>
    </xf>
    <xf numFmtId="0" fontId="10" fillId="0" borderId="2" xfId="0" applyFont="1" applyFill="1" applyBorder="1" applyAlignment="1">
      <alignment horizontal="center" vertical="center" wrapText="1"/>
    </xf>
    <xf numFmtId="0" fontId="11" fillId="0" borderId="42" xfId="0" applyFont="1" applyBorder="1" applyAlignment="1">
      <alignment horizontal="center" vertical="center" wrapText="1"/>
    </xf>
    <xf numFmtId="0" fontId="11" fillId="7" borderId="42"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27" fillId="0" borderId="38" xfId="0" applyFont="1" applyBorder="1" applyAlignment="1">
      <alignment vertical="center" wrapText="1"/>
    </xf>
    <xf numFmtId="0" fontId="27" fillId="0" borderId="39" xfId="0" applyFont="1" applyBorder="1" applyAlignment="1">
      <alignment vertical="center" wrapText="1"/>
    </xf>
    <xf numFmtId="0" fontId="27" fillId="0" borderId="40" xfId="0" applyFont="1" applyBorder="1" applyAlignment="1">
      <alignment vertical="center" wrapText="1"/>
    </xf>
    <xf numFmtId="0" fontId="11" fillId="0" borderId="27" xfId="0" applyFont="1" applyBorder="1" applyAlignment="1">
      <alignment horizontal="center" vertical="center" wrapText="1"/>
    </xf>
    <xf numFmtId="0" fontId="11" fillId="0" borderId="29"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1" fillId="0" borderId="28"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18"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6" borderId="27" xfId="0" applyFont="1" applyFill="1" applyBorder="1" applyAlignment="1">
      <alignment horizontal="center" vertical="center"/>
    </xf>
    <xf numFmtId="0" fontId="11" fillId="6" borderId="28"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41"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6" borderId="29" xfId="0"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0" xfId="0"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0" xfId="0" applyFont="1" applyBorder="1" applyAlignment="1">
      <alignment horizontal="left" vertical="center" wrapText="1"/>
    </xf>
    <xf numFmtId="1" fontId="6" fillId="0" borderId="24" xfId="0" applyNumberFormat="1" applyFont="1" applyFill="1" applyBorder="1" applyAlignment="1">
      <alignment horizontal="center" vertical="center" wrapText="1"/>
    </xf>
    <xf numFmtId="0" fontId="11" fillId="6" borderId="43"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2" xfId="0" applyFont="1" applyFill="1" applyBorder="1" applyAlignment="1">
      <alignment horizontal="center" vertical="center" wrapText="1"/>
    </xf>
  </cellXfs>
  <cellStyles count="50">
    <cellStyle name="20% - Énfasis1 2" xfId="8" xr:uid="{2A6817F2-1BAA-469E-B771-31DEF2B9AC98}"/>
    <cellStyle name="20% - Énfasis2 2" xfId="9" xr:uid="{5FD43942-E1FA-44D3-95A9-39DD646AFBAE}"/>
    <cellStyle name="20% - Énfasis3 2" xfId="10" xr:uid="{4596664A-5604-4E92-A5C8-5A8521BF8B37}"/>
    <cellStyle name="20% - Énfasis4 2" xfId="11" xr:uid="{54A7D314-5702-4DBF-9495-DD6D4FC1EC42}"/>
    <cellStyle name="20% - Énfasis5 2" xfId="12" xr:uid="{7624A669-C02B-46B0-850D-B53BBD357683}"/>
    <cellStyle name="20% - Énfasis6 2" xfId="13" xr:uid="{84E357D3-23DA-46F7-B4D9-74E30E3AFE79}"/>
    <cellStyle name="40% - Énfasis1 2" xfId="14" xr:uid="{224BF99D-6F3B-470D-B024-3D47D822DCC6}"/>
    <cellStyle name="40% - Énfasis2 2" xfId="15" xr:uid="{7005149D-9FA2-4D73-A452-93EA96A59F7F}"/>
    <cellStyle name="40% - Énfasis3 2" xfId="16" xr:uid="{F4D776CA-3D5B-42C6-B664-83A75F3C941E}"/>
    <cellStyle name="40% - Énfasis4 2" xfId="17" xr:uid="{02C580BA-C2AF-474F-B111-4693ED06E131}"/>
    <cellStyle name="40% - Énfasis5 2" xfId="18" xr:uid="{A078D893-98D1-4D7F-B2B5-E1FE1C049BD9}"/>
    <cellStyle name="40% - Énfasis6 2" xfId="19" xr:uid="{EF78B609-6537-490B-9EA0-EFB071006A6C}"/>
    <cellStyle name="60% - Énfasis1 2" xfId="20" xr:uid="{91679B25-A3AF-47CC-9EC2-19BDEFC4C1A3}"/>
    <cellStyle name="60% - Énfasis2 2" xfId="21" xr:uid="{A06C00BC-F387-4DEC-A21B-28650DE31BB7}"/>
    <cellStyle name="60% - Énfasis3 2" xfId="22" xr:uid="{A02AD98B-28D1-40E2-813B-69F4DCC78E77}"/>
    <cellStyle name="60% - Énfasis4 2" xfId="23" xr:uid="{855E3A20-D9F5-4A4F-9F87-D620840D1491}"/>
    <cellStyle name="60% - Énfasis5 2" xfId="24" xr:uid="{3E510A56-BBC6-4DD2-98B6-A8DD459382C2}"/>
    <cellStyle name="60% - Énfasis6 2" xfId="25" xr:uid="{056991A8-382A-41FF-B24B-18B769EF3C62}"/>
    <cellStyle name="Cálculo 2" xfId="26" xr:uid="{4428E724-D0D3-4D89-A6FF-571234313034}"/>
    <cellStyle name="Celda de comprobación 2" xfId="27" xr:uid="{24DA48A7-4EF2-4A22-B77C-E944FA0F2360}"/>
    <cellStyle name="Celda vinculada 2" xfId="28" xr:uid="{38D64CC5-AD7D-40B1-9500-93333965A019}"/>
    <cellStyle name="Encabezado 4 2" xfId="29" xr:uid="{D65EB0B8-4E50-4F1C-9645-F3B03715A29B}"/>
    <cellStyle name="Énfasis1 2" xfId="30" xr:uid="{E7DD0D3B-4878-42E7-AAF6-E3F3D384FB0D}"/>
    <cellStyle name="Énfasis2 2" xfId="31" xr:uid="{48FB5445-8A5B-44D0-A95E-D6E8D4A2B3B1}"/>
    <cellStyle name="Énfasis3 2" xfId="32" xr:uid="{76DE68AC-D5A9-435B-B05B-C53685738C57}"/>
    <cellStyle name="Énfasis4 2" xfId="33" xr:uid="{BEFD3DC5-D6CA-4014-9F3D-08A7510A37B9}"/>
    <cellStyle name="Énfasis5 2" xfId="34" xr:uid="{79015BF9-F25A-4552-8B95-EB8D8F14346E}"/>
    <cellStyle name="Énfasis6 2" xfId="35" xr:uid="{322EDEB8-C492-4620-8DF8-82A8881EF76C}"/>
    <cellStyle name="Entrada 2" xfId="36" xr:uid="{8CCB4E23-176D-4E5E-9F5C-ECA40D05ADD6}"/>
    <cellStyle name="Incorrecto 2" xfId="37" xr:uid="{5D96AC41-A4C8-48D7-ACA1-345A00957782}"/>
    <cellStyle name="Millares" xfId="7" builtinId="3"/>
    <cellStyle name="Moneda" xfId="1" builtinId="4"/>
    <cellStyle name="Moneda 2" xfId="38" xr:uid="{3A21CE04-655F-4D8B-84F0-2F1EB4CAD76B}"/>
    <cellStyle name="Neutral" xfId="2" builtinId="28" customBuiltin="1"/>
    <cellStyle name="Normal" xfId="0" builtinId="0"/>
    <cellStyle name="Normal 2" xfId="3" xr:uid="{00000000-0005-0000-0000-000004000000}"/>
    <cellStyle name="Normal 2 2" xfId="39" xr:uid="{6EDD645A-9462-4870-B267-2A23E758C201}"/>
    <cellStyle name="Normal 3" xfId="4" xr:uid="{00000000-0005-0000-0000-000005000000}"/>
    <cellStyle name="Normal 3 2" xfId="40" xr:uid="{7F9D34E2-3FCF-477D-A910-3DE520189CD1}"/>
    <cellStyle name="Normal 4" xfId="5" xr:uid="{00000000-0005-0000-0000-000006000000}"/>
    <cellStyle name="Normal 4 2" xfId="41" xr:uid="{80C9204E-FB7C-4167-A180-634A6016E531}"/>
    <cellStyle name="Notas 2" xfId="42" xr:uid="{481A1CAF-B69E-4307-B662-10D6F882CD5D}"/>
    <cellStyle name="Porcentaje 2 2" xfId="43" xr:uid="{91348B55-4BE1-4FE7-8244-AD9214F05735}"/>
    <cellStyle name="Salida 2" xfId="44" xr:uid="{FECB715A-1916-4E81-860B-404F7A8F68C1}"/>
    <cellStyle name="Texto de advertencia 2" xfId="45" xr:uid="{272FAD37-C856-45B1-BA0D-11872B5362D2}"/>
    <cellStyle name="Texto explicativo 2" xfId="46" xr:uid="{F2DD87B4-D959-4703-A84F-174BFAB0C56D}"/>
    <cellStyle name="Título 2 2" xfId="48" xr:uid="{A8B0EF56-F0A3-48D0-9872-591C2A0A8801}"/>
    <cellStyle name="Título 3 2" xfId="49" xr:uid="{E83219D9-6629-4AE8-81EA-6667A87A7C2A}"/>
    <cellStyle name="Título 4" xfId="47" xr:uid="{A5BFA76A-50D6-4CE3-A4A3-D316D16857A1}"/>
    <cellStyle name="Total" xfId="6"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1192742</xdr:colOff>
      <xdr:row>0</xdr:row>
      <xdr:rowOff>107950</xdr:rowOff>
    </xdr:from>
    <xdr:to>
      <xdr:col>1</xdr:col>
      <xdr:colOff>154517</xdr:colOff>
      <xdr:row>3</xdr:row>
      <xdr:rowOff>279400</xdr:rowOff>
    </xdr:to>
    <xdr:pic>
      <xdr:nvPicPr>
        <xdr:cNvPr id="8196" name="3 Imagen" descr="E:\DOCUMENTOS LENIS\Memoria pasar\1Escudo.jpg">
          <a:extLst>
            <a:ext uri="{FF2B5EF4-FFF2-40B4-BE49-F238E27FC236}">
              <a16:creationId xmlns:a16="http://schemas.microsoft.com/office/drawing/2014/main" id="{032D9823-1978-4395-AFAD-DFC8724DD5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2742" y="107950"/>
          <a:ext cx="972608" cy="1039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6"/>
  <sheetViews>
    <sheetView showGridLines="0" tabSelected="1" view="pageBreakPreview" zoomScaleNormal="60" zoomScaleSheetLayoutView="100" workbookViewId="0">
      <selection activeCell="AB34" sqref="AB34"/>
    </sheetView>
  </sheetViews>
  <sheetFormatPr baseColWidth="10" defaultColWidth="11.453125" defaultRowHeight="15.5" x14ac:dyDescent="0.25"/>
  <cols>
    <col min="1" max="1" width="28.7265625" style="3" customWidth="1"/>
    <col min="2" max="2" width="22.453125" style="3" customWidth="1"/>
    <col min="3" max="3" width="16.453125" style="3" customWidth="1"/>
    <col min="4" max="4" width="30.453125" style="3" customWidth="1"/>
    <col min="5" max="5" width="9.26953125" style="3" customWidth="1"/>
    <col min="6" max="6" width="16.7265625" style="3" customWidth="1"/>
    <col min="7" max="7" width="22" style="3" customWidth="1"/>
    <col min="8" max="8" width="24.7265625" style="3" customWidth="1"/>
    <col min="9" max="9" width="29.81640625" style="3" customWidth="1"/>
    <col min="10" max="10" width="14" style="3" customWidth="1"/>
    <col min="11" max="11" width="17.7265625" style="3" customWidth="1"/>
    <col min="12" max="12" width="21" style="3" customWidth="1"/>
    <col min="13" max="13" width="20.7265625" style="3" customWidth="1"/>
    <col min="14" max="14" width="44.1796875" style="31" customWidth="1"/>
    <col min="15" max="15" width="40.26953125" style="31" customWidth="1"/>
    <col min="16" max="16" width="21" style="31" customWidth="1"/>
    <col min="17" max="17" width="21.26953125" style="31" customWidth="1"/>
    <col min="18" max="18" width="20.453125" style="31" customWidth="1"/>
    <col min="19" max="19" width="21.26953125" style="31" customWidth="1"/>
    <col min="20" max="20" width="31.26953125" style="31" customWidth="1"/>
    <col min="21" max="21" width="23.26953125" style="31" customWidth="1"/>
    <col min="22" max="22" width="22" style="31" customWidth="1"/>
    <col min="23" max="27" width="26.453125" style="32" customWidth="1"/>
    <col min="28" max="28" width="85.453125" style="32" customWidth="1"/>
    <col min="29" max="29" width="29.81640625" style="3" customWidth="1"/>
    <col min="30" max="30" width="80.26953125" style="1" customWidth="1"/>
    <col min="31" max="16384" width="11.453125" style="2"/>
  </cols>
  <sheetData>
    <row r="1" spans="1:30" s="28" customFormat="1" ht="22.5" customHeight="1" x14ac:dyDescent="0.25">
      <c r="A1" s="142"/>
      <c r="B1" s="143"/>
      <c r="C1" s="154" t="s">
        <v>97</v>
      </c>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112" t="s">
        <v>98</v>
      </c>
    </row>
    <row r="2" spans="1:30" s="28" customFormat="1" ht="25.5" customHeight="1" x14ac:dyDescent="0.25">
      <c r="A2" s="144"/>
      <c r="B2" s="145"/>
      <c r="C2" s="157"/>
      <c r="D2" s="158"/>
      <c r="E2" s="158"/>
      <c r="F2" s="158"/>
      <c r="G2" s="158"/>
      <c r="H2" s="158"/>
      <c r="I2" s="158"/>
      <c r="J2" s="158"/>
      <c r="K2" s="158"/>
      <c r="L2" s="158"/>
      <c r="M2" s="158"/>
      <c r="N2" s="158"/>
      <c r="O2" s="158"/>
      <c r="P2" s="158"/>
      <c r="Q2" s="158"/>
      <c r="R2" s="158"/>
      <c r="S2" s="158"/>
      <c r="T2" s="158"/>
      <c r="U2" s="158"/>
      <c r="V2" s="158"/>
      <c r="W2" s="158"/>
      <c r="X2" s="158"/>
      <c r="Y2" s="158"/>
      <c r="Z2" s="158"/>
      <c r="AA2" s="158"/>
      <c r="AB2" s="159"/>
      <c r="AC2" s="113" t="s">
        <v>137</v>
      </c>
    </row>
    <row r="3" spans="1:30" s="28" customFormat="1" ht="20.25" customHeight="1" x14ac:dyDescent="0.25">
      <c r="A3" s="144"/>
      <c r="B3" s="145"/>
      <c r="C3" s="160" t="s">
        <v>0</v>
      </c>
      <c r="D3" s="161"/>
      <c r="E3" s="161"/>
      <c r="F3" s="161"/>
      <c r="G3" s="161"/>
      <c r="H3" s="161"/>
      <c r="I3" s="161"/>
      <c r="J3" s="161"/>
      <c r="K3" s="161"/>
      <c r="L3" s="161"/>
      <c r="M3" s="161"/>
      <c r="N3" s="161"/>
      <c r="O3" s="161"/>
      <c r="P3" s="161"/>
      <c r="Q3" s="161"/>
      <c r="R3" s="161"/>
      <c r="S3" s="161"/>
      <c r="T3" s="161"/>
      <c r="U3" s="161"/>
      <c r="V3" s="161"/>
      <c r="W3" s="161"/>
      <c r="X3" s="161"/>
      <c r="Y3" s="161"/>
      <c r="Z3" s="161"/>
      <c r="AA3" s="161"/>
      <c r="AB3" s="162"/>
      <c r="AC3" s="113" t="s">
        <v>138</v>
      </c>
    </row>
    <row r="4" spans="1:30" s="28" customFormat="1" ht="27.75" customHeight="1" thickBot="1" x14ac:dyDescent="0.3">
      <c r="A4" s="146"/>
      <c r="B4" s="147"/>
      <c r="C4" s="163" t="s">
        <v>1</v>
      </c>
      <c r="D4" s="164"/>
      <c r="E4" s="164"/>
      <c r="F4" s="164"/>
      <c r="G4" s="164"/>
      <c r="H4" s="164"/>
      <c r="I4" s="164"/>
      <c r="J4" s="164"/>
      <c r="K4" s="164"/>
      <c r="L4" s="164"/>
      <c r="M4" s="164"/>
      <c r="N4" s="164"/>
      <c r="O4" s="164"/>
      <c r="P4" s="164"/>
      <c r="Q4" s="164"/>
      <c r="R4" s="164"/>
      <c r="S4" s="164"/>
      <c r="T4" s="164"/>
      <c r="U4" s="164"/>
      <c r="V4" s="164"/>
      <c r="W4" s="164"/>
      <c r="X4" s="164"/>
      <c r="Y4" s="164"/>
      <c r="Z4" s="164"/>
      <c r="AA4" s="164"/>
      <c r="AB4" s="165"/>
      <c r="AC4" s="114" t="s">
        <v>2</v>
      </c>
    </row>
    <row r="5" spans="1:30" s="48" customFormat="1" ht="19.5" customHeight="1" thickBot="1" x14ac:dyDescent="0.3">
      <c r="A5" s="151" t="s">
        <v>99</v>
      </c>
      <c r="B5" s="152"/>
      <c r="C5" s="166"/>
      <c r="D5" s="166"/>
      <c r="E5" s="166"/>
      <c r="F5" s="166"/>
      <c r="G5" s="167"/>
      <c r="H5" s="168" t="s">
        <v>100</v>
      </c>
      <c r="I5" s="166"/>
      <c r="J5" s="166"/>
      <c r="K5" s="166"/>
      <c r="L5" s="166"/>
      <c r="M5" s="166"/>
      <c r="N5" s="166"/>
      <c r="O5" s="166"/>
      <c r="P5" s="166"/>
      <c r="Q5" s="166"/>
      <c r="R5" s="166"/>
      <c r="S5" s="166"/>
      <c r="T5" s="166"/>
      <c r="U5" s="166"/>
      <c r="V5" s="166"/>
      <c r="W5" s="166"/>
      <c r="X5" s="166"/>
      <c r="Y5" s="166"/>
      <c r="Z5" s="166"/>
      <c r="AA5" s="166"/>
      <c r="AB5" s="166"/>
      <c r="AC5" s="169"/>
    </row>
    <row r="6" spans="1:30" s="48" customFormat="1" ht="25.5" customHeight="1" thickBot="1" x14ac:dyDescent="0.3">
      <c r="A6" s="151" t="s">
        <v>3</v>
      </c>
      <c r="B6" s="152"/>
      <c r="C6" s="152"/>
      <c r="D6" s="152"/>
      <c r="E6" s="152"/>
      <c r="F6" s="152"/>
      <c r="G6" s="152"/>
      <c r="H6" s="152"/>
      <c r="I6" s="152"/>
      <c r="J6" s="152"/>
      <c r="K6" s="153"/>
      <c r="L6" s="148" t="s">
        <v>101</v>
      </c>
      <c r="M6" s="149"/>
      <c r="N6" s="149"/>
      <c r="O6" s="149"/>
      <c r="P6" s="149"/>
      <c r="Q6" s="149"/>
      <c r="R6" s="149"/>
      <c r="S6" s="149"/>
      <c r="T6" s="149"/>
      <c r="U6" s="149"/>
      <c r="V6" s="149"/>
      <c r="W6" s="149"/>
      <c r="X6" s="149"/>
      <c r="Y6" s="149"/>
      <c r="Z6" s="149"/>
      <c r="AA6" s="149"/>
      <c r="AB6" s="149"/>
      <c r="AC6" s="150"/>
    </row>
    <row r="7" spans="1:30" s="51" customFormat="1" ht="9" customHeight="1" thickBot="1" x14ac:dyDescent="0.3">
      <c r="A7" s="117"/>
      <c r="B7" s="118"/>
      <c r="C7" s="118"/>
      <c r="D7" s="118"/>
      <c r="E7" s="118"/>
      <c r="F7" s="118"/>
      <c r="G7" s="118"/>
      <c r="H7" s="87"/>
      <c r="I7" s="49"/>
      <c r="J7" s="49"/>
      <c r="K7" s="49"/>
      <c r="L7" s="49"/>
      <c r="M7" s="49"/>
      <c r="N7" s="49"/>
      <c r="O7" s="49"/>
      <c r="P7" s="49"/>
      <c r="Q7" s="49"/>
      <c r="R7" s="49"/>
      <c r="S7" s="49"/>
      <c r="T7" s="49"/>
      <c r="U7" s="49"/>
      <c r="V7" s="49"/>
      <c r="W7" s="49"/>
      <c r="X7" s="49"/>
      <c r="Y7" s="49"/>
      <c r="Z7" s="49"/>
      <c r="AA7" s="49"/>
      <c r="AB7" s="50"/>
      <c r="AC7" s="106"/>
    </row>
    <row r="8" spans="1:30" s="51" customFormat="1" ht="24.75" customHeight="1" thickBot="1" x14ac:dyDescent="0.3">
      <c r="A8" s="130" t="s">
        <v>4</v>
      </c>
      <c r="B8" s="131"/>
      <c r="C8" s="131"/>
      <c r="D8" s="131"/>
      <c r="E8" s="131"/>
      <c r="F8" s="131"/>
      <c r="G8" s="131"/>
      <c r="H8" s="131"/>
      <c r="I8" s="131"/>
      <c r="J8" s="131"/>
      <c r="K8" s="132"/>
      <c r="L8" s="115" t="s">
        <v>5</v>
      </c>
      <c r="M8" s="119"/>
      <c r="N8" s="116"/>
      <c r="O8" s="115" t="s">
        <v>6</v>
      </c>
      <c r="P8" s="119"/>
      <c r="Q8" s="116"/>
      <c r="R8" s="115" t="s">
        <v>102</v>
      </c>
      <c r="S8" s="116"/>
      <c r="T8" s="88"/>
      <c r="U8" s="115" t="s">
        <v>103</v>
      </c>
      <c r="V8" s="119"/>
      <c r="W8" s="119"/>
      <c r="X8" s="119"/>
      <c r="Y8" s="116"/>
      <c r="Z8" s="115" t="s">
        <v>104</v>
      </c>
      <c r="AA8" s="116"/>
      <c r="AB8" s="52" t="s">
        <v>105</v>
      </c>
      <c r="AC8" s="107" t="s">
        <v>7</v>
      </c>
    </row>
    <row r="9" spans="1:30" s="55" customFormat="1" ht="24" customHeight="1" thickBot="1" x14ac:dyDescent="0.3">
      <c r="A9" s="174" t="s">
        <v>8</v>
      </c>
      <c r="B9" s="138" t="s">
        <v>9</v>
      </c>
      <c r="C9" s="138" t="s">
        <v>10</v>
      </c>
      <c r="D9" s="127" t="s">
        <v>11</v>
      </c>
      <c r="E9" s="128"/>
      <c r="F9" s="129"/>
      <c r="G9" s="138" t="s">
        <v>12</v>
      </c>
      <c r="H9" s="138" t="s">
        <v>13</v>
      </c>
      <c r="I9" s="127" t="s">
        <v>106</v>
      </c>
      <c r="J9" s="128"/>
      <c r="K9" s="129"/>
      <c r="L9" s="53">
        <v>1</v>
      </c>
      <c r="M9" s="54">
        <v>2</v>
      </c>
      <c r="N9" s="54">
        <v>3</v>
      </c>
      <c r="O9" s="54">
        <v>4</v>
      </c>
      <c r="P9" s="54">
        <v>5</v>
      </c>
      <c r="Q9" s="54">
        <v>6</v>
      </c>
      <c r="R9" s="54">
        <v>7</v>
      </c>
      <c r="S9" s="54">
        <v>8</v>
      </c>
      <c r="T9" s="54"/>
      <c r="U9" s="54">
        <v>9</v>
      </c>
      <c r="V9" s="54">
        <v>10</v>
      </c>
      <c r="W9" s="54">
        <v>11</v>
      </c>
      <c r="X9" s="54">
        <v>12</v>
      </c>
      <c r="Y9" s="54">
        <v>13</v>
      </c>
      <c r="Z9" s="54">
        <v>14</v>
      </c>
      <c r="AA9" s="54">
        <v>15</v>
      </c>
      <c r="AB9" s="54">
        <v>16</v>
      </c>
      <c r="AC9" s="108">
        <v>17</v>
      </c>
    </row>
    <row r="10" spans="1:30" s="57" customFormat="1" ht="84" customHeight="1" thickBot="1" x14ac:dyDescent="0.3">
      <c r="A10" s="175"/>
      <c r="B10" s="139"/>
      <c r="C10" s="139"/>
      <c r="D10" s="138" t="s">
        <v>14</v>
      </c>
      <c r="E10" s="138" t="s">
        <v>15</v>
      </c>
      <c r="F10" s="138" t="s">
        <v>16</v>
      </c>
      <c r="G10" s="139"/>
      <c r="H10" s="139"/>
      <c r="I10" s="138" t="s">
        <v>14</v>
      </c>
      <c r="J10" s="138" t="s">
        <v>17</v>
      </c>
      <c r="K10" s="138" t="s">
        <v>18</v>
      </c>
      <c r="L10" s="138" t="s">
        <v>19</v>
      </c>
      <c r="M10" s="138" t="s">
        <v>20</v>
      </c>
      <c r="N10" s="138" t="s">
        <v>21</v>
      </c>
      <c r="O10" s="138" t="s">
        <v>22</v>
      </c>
      <c r="P10" s="138" t="s">
        <v>23</v>
      </c>
      <c r="Q10" s="138" t="s">
        <v>24</v>
      </c>
      <c r="R10" s="140" t="s">
        <v>107</v>
      </c>
      <c r="S10" s="96" t="s">
        <v>108</v>
      </c>
      <c r="T10" s="140" t="s">
        <v>25</v>
      </c>
      <c r="U10" s="180" t="s">
        <v>26</v>
      </c>
      <c r="V10" s="180" t="s">
        <v>27</v>
      </c>
      <c r="W10" s="180" t="s">
        <v>109</v>
      </c>
      <c r="X10" s="140" t="s">
        <v>110</v>
      </c>
      <c r="Y10" s="56" t="s">
        <v>108</v>
      </c>
      <c r="Z10" s="140" t="s">
        <v>111</v>
      </c>
      <c r="AA10" s="140" t="s">
        <v>112</v>
      </c>
      <c r="AB10" s="140" t="s">
        <v>113</v>
      </c>
      <c r="AC10" s="178" t="s">
        <v>28</v>
      </c>
    </row>
    <row r="11" spans="1:30" s="57" customFormat="1" ht="60" customHeight="1" thickBot="1" x14ac:dyDescent="0.3">
      <c r="A11" s="176"/>
      <c r="B11" s="177"/>
      <c r="C11" s="177"/>
      <c r="D11" s="177"/>
      <c r="E11" s="177"/>
      <c r="F11" s="177"/>
      <c r="G11" s="177"/>
      <c r="H11" s="177"/>
      <c r="I11" s="177"/>
      <c r="J11" s="177"/>
      <c r="K11" s="177"/>
      <c r="L11" s="139"/>
      <c r="M11" s="139"/>
      <c r="N11" s="139"/>
      <c r="O11" s="139"/>
      <c r="P11" s="139"/>
      <c r="Q11" s="139"/>
      <c r="R11" s="141"/>
      <c r="S11" s="96" t="s">
        <v>114</v>
      </c>
      <c r="T11" s="141"/>
      <c r="U11" s="181"/>
      <c r="V11" s="181"/>
      <c r="W11" s="181"/>
      <c r="X11" s="141"/>
      <c r="Y11" s="56" t="s">
        <v>115</v>
      </c>
      <c r="Z11" s="141"/>
      <c r="AA11" s="141"/>
      <c r="AB11" s="141"/>
      <c r="AC11" s="179"/>
    </row>
    <row r="12" spans="1:30" s="5" customFormat="1" ht="180" customHeight="1" x14ac:dyDescent="0.25">
      <c r="A12" s="109" t="s">
        <v>29</v>
      </c>
      <c r="B12" s="95" t="s">
        <v>30</v>
      </c>
      <c r="C12" s="90" t="s">
        <v>31</v>
      </c>
      <c r="D12" s="39" t="s">
        <v>32</v>
      </c>
      <c r="E12" s="92">
        <v>0.2</v>
      </c>
      <c r="F12" s="92">
        <v>0.7</v>
      </c>
      <c r="G12" s="39" t="s">
        <v>33</v>
      </c>
      <c r="H12" s="39" t="s">
        <v>34</v>
      </c>
      <c r="I12" s="39" t="s">
        <v>35</v>
      </c>
      <c r="J12" s="90">
        <v>0</v>
      </c>
      <c r="K12" s="42">
        <v>1</v>
      </c>
      <c r="L12" s="10">
        <v>2021630010005</v>
      </c>
      <c r="M12" s="11" t="s">
        <v>36</v>
      </c>
      <c r="N12" s="12" t="s">
        <v>37</v>
      </c>
      <c r="O12" s="12" t="s">
        <v>38</v>
      </c>
      <c r="P12" s="12">
        <v>0</v>
      </c>
      <c r="Q12" s="12">
        <v>1</v>
      </c>
      <c r="R12" s="12">
        <v>0</v>
      </c>
      <c r="S12" s="69">
        <f>R12/Q12</f>
        <v>0</v>
      </c>
      <c r="T12" s="33" t="s">
        <v>34</v>
      </c>
      <c r="U12" s="33" t="s">
        <v>39</v>
      </c>
      <c r="V12" s="12" t="s">
        <v>40</v>
      </c>
      <c r="W12" s="13">
        <v>51304000</v>
      </c>
      <c r="X12" s="13">
        <v>0</v>
      </c>
      <c r="Y12" s="69">
        <f>X12/W12</f>
        <v>0</v>
      </c>
      <c r="Z12" s="80" t="s">
        <v>116</v>
      </c>
      <c r="AA12" s="80" t="s">
        <v>117</v>
      </c>
      <c r="AB12" s="81" t="s">
        <v>130</v>
      </c>
      <c r="AC12" s="14" t="s">
        <v>41</v>
      </c>
      <c r="AD12" s="4"/>
    </row>
    <row r="13" spans="1:30" s="5" customFormat="1" ht="108" customHeight="1" x14ac:dyDescent="0.25">
      <c r="A13" s="134" t="s">
        <v>42</v>
      </c>
      <c r="B13" s="136" t="s">
        <v>43</v>
      </c>
      <c r="C13" s="120">
        <v>11</v>
      </c>
      <c r="D13" s="120" t="s">
        <v>44</v>
      </c>
      <c r="E13" s="124">
        <v>0.72</v>
      </c>
      <c r="F13" s="124">
        <v>0.9</v>
      </c>
      <c r="G13" s="120" t="s">
        <v>45</v>
      </c>
      <c r="H13" s="120" t="s">
        <v>46</v>
      </c>
      <c r="I13" s="120" t="s">
        <v>47</v>
      </c>
      <c r="J13" s="120">
        <v>2</v>
      </c>
      <c r="K13" s="122">
        <v>4</v>
      </c>
      <c r="L13" s="133">
        <v>2020630010059</v>
      </c>
      <c r="M13" s="126" t="s">
        <v>48</v>
      </c>
      <c r="N13" s="126" t="s">
        <v>49</v>
      </c>
      <c r="O13" s="93" t="s">
        <v>50</v>
      </c>
      <c r="P13" s="93">
        <v>1</v>
      </c>
      <c r="Q13" s="93">
        <v>1</v>
      </c>
      <c r="R13" s="93">
        <v>0.17929999999999999</v>
      </c>
      <c r="S13" s="70">
        <f t="shared" ref="S13:S22" si="0">R13/Q13</f>
        <v>0.17929999999999999</v>
      </c>
      <c r="T13" s="93" t="s">
        <v>51</v>
      </c>
      <c r="U13" s="15" t="s">
        <v>52</v>
      </c>
      <c r="V13" s="126" t="s">
        <v>40</v>
      </c>
      <c r="W13" s="16">
        <f>221000000+100000000-4000000</f>
        <v>317000000</v>
      </c>
      <c r="X13" s="16">
        <f>150000000+16800000</f>
        <v>166800000</v>
      </c>
      <c r="Y13" s="70">
        <f t="shared" ref="Y13:Y22" si="1">X13/W13</f>
        <v>0.52618296529968456</v>
      </c>
      <c r="Z13" s="82" t="s">
        <v>118</v>
      </c>
      <c r="AA13" s="82" t="s">
        <v>119</v>
      </c>
      <c r="AB13" s="16" t="s">
        <v>129</v>
      </c>
      <c r="AC13" s="9" t="s">
        <v>53</v>
      </c>
      <c r="AD13" s="4"/>
    </row>
    <row r="14" spans="1:30" s="5" customFormat="1" ht="100.5" customHeight="1" x14ac:dyDescent="0.25">
      <c r="A14" s="135"/>
      <c r="B14" s="137"/>
      <c r="C14" s="121"/>
      <c r="D14" s="121"/>
      <c r="E14" s="125"/>
      <c r="F14" s="125"/>
      <c r="G14" s="121"/>
      <c r="H14" s="121"/>
      <c r="I14" s="121"/>
      <c r="J14" s="121"/>
      <c r="K14" s="123"/>
      <c r="L14" s="133"/>
      <c r="M14" s="126"/>
      <c r="N14" s="126"/>
      <c r="O14" s="93" t="s">
        <v>95</v>
      </c>
      <c r="P14" s="8">
        <v>0.9</v>
      </c>
      <c r="Q14" s="8">
        <v>1</v>
      </c>
      <c r="R14" s="8">
        <v>0.25</v>
      </c>
      <c r="S14" s="70">
        <f>R14/Q14</f>
        <v>0.25</v>
      </c>
      <c r="T14" s="93" t="s">
        <v>51</v>
      </c>
      <c r="U14" s="15" t="s">
        <v>52</v>
      </c>
      <c r="V14" s="126"/>
      <c r="W14" s="16">
        <f>10000000+200000000</f>
        <v>210000000</v>
      </c>
      <c r="X14" s="16">
        <v>0</v>
      </c>
      <c r="Y14" s="70">
        <f>X14/W14</f>
        <v>0</v>
      </c>
      <c r="Z14" s="82" t="s">
        <v>118</v>
      </c>
      <c r="AA14" s="82" t="s">
        <v>126</v>
      </c>
      <c r="AB14" s="85" t="s">
        <v>131</v>
      </c>
      <c r="AC14" s="9" t="s">
        <v>74</v>
      </c>
      <c r="AD14" s="4"/>
    </row>
    <row r="15" spans="1:30" s="5" customFormat="1" ht="95.25" customHeight="1" x14ac:dyDescent="0.25">
      <c r="A15" s="110" t="s">
        <v>42</v>
      </c>
      <c r="B15" s="6" t="s">
        <v>43</v>
      </c>
      <c r="C15" s="93">
        <v>11</v>
      </c>
      <c r="D15" s="15" t="s">
        <v>44</v>
      </c>
      <c r="E15" s="8">
        <v>0.72</v>
      </c>
      <c r="F15" s="8">
        <v>0.9</v>
      </c>
      <c r="G15" s="7" t="s">
        <v>45</v>
      </c>
      <c r="H15" s="7" t="s">
        <v>54</v>
      </c>
      <c r="I15" s="7" t="s">
        <v>55</v>
      </c>
      <c r="J15" s="93">
        <v>4</v>
      </c>
      <c r="K15" s="43">
        <v>4</v>
      </c>
      <c r="L15" s="133"/>
      <c r="M15" s="126"/>
      <c r="N15" s="126"/>
      <c r="O15" s="93" t="s">
        <v>56</v>
      </c>
      <c r="P15" s="93">
        <v>1</v>
      </c>
      <c r="Q15" s="93">
        <v>1</v>
      </c>
      <c r="R15" s="86">
        <f>2/33</f>
        <v>6.0606060606060608E-2</v>
      </c>
      <c r="S15" s="70">
        <f t="shared" si="0"/>
        <v>6.0606060606060608E-2</v>
      </c>
      <c r="T15" s="34" t="s">
        <v>57</v>
      </c>
      <c r="U15" s="35" t="s">
        <v>58</v>
      </c>
      <c r="V15" s="126"/>
      <c r="W15" s="16">
        <v>11000000</v>
      </c>
      <c r="X15" s="16">
        <v>750000</v>
      </c>
      <c r="Y15" s="70">
        <f t="shared" si="1"/>
        <v>6.8181818181818177E-2</v>
      </c>
      <c r="Z15" s="82" t="s">
        <v>122</v>
      </c>
      <c r="AA15" s="82" t="s">
        <v>123</v>
      </c>
      <c r="AB15" s="16" t="s">
        <v>132</v>
      </c>
      <c r="AC15" s="9" t="s">
        <v>53</v>
      </c>
      <c r="AD15" s="4"/>
    </row>
    <row r="16" spans="1:30" s="5" customFormat="1" ht="124.5" customHeight="1" x14ac:dyDescent="0.25">
      <c r="A16" s="110" t="s">
        <v>42</v>
      </c>
      <c r="B16" s="6" t="s">
        <v>43</v>
      </c>
      <c r="C16" s="93">
        <v>11</v>
      </c>
      <c r="D16" s="15" t="s">
        <v>44</v>
      </c>
      <c r="E16" s="8">
        <v>0.72</v>
      </c>
      <c r="F16" s="8">
        <v>0.9</v>
      </c>
      <c r="G16" s="7" t="s">
        <v>45</v>
      </c>
      <c r="H16" s="7" t="s">
        <v>59</v>
      </c>
      <c r="I16" s="7" t="s">
        <v>60</v>
      </c>
      <c r="J16" s="93">
        <v>4</v>
      </c>
      <c r="K16" s="43">
        <v>4</v>
      </c>
      <c r="L16" s="133"/>
      <c r="M16" s="126"/>
      <c r="N16" s="126"/>
      <c r="O16" s="93" t="s">
        <v>61</v>
      </c>
      <c r="P16" s="93">
        <v>1</v>
      </c>
      <c r="Q16" s="93">
        <v>1</v>
      </c>
      <c r="R16" s="93">
        <f>6/24</f>
        <v>0.25</v>
      </c>
      <c r="S16" s="70">
        <f t="shared" si="0"/>
        <v>0.25</v>
      </c>
      <c r="T16" s="93" t="s">
        <v>51</v>
      </c>
      <c r="U16" s="15" t="s">
        <v>52</v>
      </c>
      <c r="V16" s="126"/>
      <c r="W16" s="16">
        <f>4000000+56706315</f>
        <v>60706315</v>
      </c>
      <c r="X16" s="16">
        <f>1310804+11040000</f>
        <v>12350804</v>
      </c>
      <c r="Y16" s="70">
        <f t="shared" si="1"/>
        <v>0.20345171667889905</v>
      </c>
      <c r="Z16" s="82" t="s">
        <v>122</v>
      </c>
      <c r="AA16" s="82" t="s">
        <v>123</v>
      </c>
      <c r="AB16" s="16" t="s">
        <v>133</v>
      </c>
      <c r="AC16" s="9" t="s">
        <v>53</v>
      </c>
      <c r="AD16" s="4"/>
    </row>
    <row r="17" spans="1:30" s="5" customFormat="1" ht="98.25" customHeight="1" x14ac:dyDescent="0.25">
      <c r="A17" s="110" t="s">
        <v>42</v>
      </c>
      <c r="B17" s="6" t="s">
        <v>43</v>
      </c>
      <c r="C17" s="93">
        <v>11</v>
      </c>
      <c r="D17" s="15" t="s">
        <v>44</v>
      </c>
      <c r="E17" s="8">
        <v>0.72</v>
      </c>
      <c r="F17" s="8">
        <v>0.9</v>
      </c>
      <c r="G17" s="7" t="s">
        <v>45</v>
      </c>
      <c r="H17" s="7" t="s">
        <v>62</v>
      </c>
      <c r="I17" s="7" t="s">
        <v>63</v>
      </c>
      <c r="J17" s="93">
        <v>4</v>
      </c>
      <c r="K17" s="43">
        <v>4</v>
      </c>
      <c r="L17" s="133"/>
      <c r="M17" s="126"/>
      <c r="N17" s="126"/>
      <c r="O17" s="93" t="s">
        <v>64</v>
      </c>
      <c r="P17" s="93">
        <v>1</v>
      </c>
      <c r="Q17" s="93">
        <v>1</v>
      </c>
      <c r="R17" s="86">
        <f>52/224</f>
        <v>0.23214285714285715</v>
      </c>
      <c r="S17" s="70">
        <f t="shared" si="0"/>
        <v>0.23214285714285715</v>
      </c>
      <c r="T17" s="93" t="s">
        <v>51</v>
      </c>
      <c r="U17" s="15" t="s">
        <v>52</v>
      </c>
      <c r="V17" s="126"/>
      <c r="W17" s="16">
        <f>20914685+150000000</f>
        <v>170914685</v>
      </c>
      <c r="X17" s="16">
        <v>35040000</v>
      </c>
      <c r="Y17" s="70">
        <f t="shared" si="1"/>
        <v>0.20501456618546265</v>
      </c>
      <c r="Z17" s="82" t="s">
        <v>122</v>
      </c>
      <c r="AA17" s="82" t="s">
        <v>123</v>
      </c>
      <c r="AB17" s="16" t="s">
        <v>127</v>
      </c>
      <c r="AC17" s="9" t="s">
        <v>53</v>
      </c>
      <c r="AD17" s="4"/>
    </row>
    <row r="18" spans="1:30" s="5" customFormat="1" ht="103.5" customHeight="1" x14ac:dyDescent="0.25">
      <c r="A18" s="110" t="s">
        <v>42</v>
      </c>
      <c r="B18" s="6" t="s">
        <v>43</v>
      </c>
      <c r="C18" s="93">
        <v>11</v>
      </c>
      <c r="D18" s="15" t="s">
        <v>44</v>
      </c>
      <c r="E18" s="8">
        <v>0.72</v>
      </c>
      <c r="F18" s="8">
        <v>0.9</v>
      </c>
      <c r="G18" s="7" t="s">
        <v>45</v>
      </c>
      <c r="H18" s="7" t="s">
        <v>65</v>
      </c>
      <c r="I18" s="7" t="s">
        <v>66</v>
      </c>
      <c r="J18" s="93">
        <v>2</v>
      </c>
      <c r="K18" s="43">
        <v>4</v>
      </c>
      <c r="L18" s="133"/>
      <c r="M18" s="126"/>
      <c r="N18" s="126"/>
      <c r="O18" s="93" t="s">
        <v>67</v>
      </c>
      <c r="P18" s="93">
        <v>1</v>
      </c>
      <c r="Q18" s="93">
        <v>1</v>
      </c>
      <c r="R18" s="86">
        <f>1/6</f>
        <v>0.16666666666666666</v>
      </c>
      <c r="S18" s="70">
        <f t="shared" si="0"/>
        <v>0.16666666666666666</v>
      </c>
      <c r="T18" s="93" t="s">
        <v>51</v>
      </c>
      <c r="U18" s="15" t="s">
        <v>52</v>
      </c>
      <c r="V18" s="126"/>
      <c r="W18" s="16">
        <v>2000000</v>
      </c>
      <c r="X18" s="16">
        <v>0</v>
      </c>
      <c r="Y18" s="70">
        <f t="shared" si="1"/>
        <v>0</v>
      </c>
      <c r="Z18" s="83" t="s">
        <v>124</v>
      </c>
      <c r="AA18" s="83" t="s">
        <v>119</v>
      </c>
      <c r="AB18" s="16" t="s">
        <v>128</v>
      </c>
      <c r="AC18" s="9" t="s">
        <v>68</v>
      </c>
      <c r="AD18" s="4"/>
    </row>
    <row r="19" spans="1:30" s="5" customFormat="1" ht="142.5" customHeight="1" x14ac:dyDescent="0.25">
      <c r="A19" s="110" t="s">
        <v>42</v>
      </c>
      <c r="B19" s="6" t="s">
        <v>43</v>
      </c>
      <c r="C19" s="93">
        <v>11</v>
      </c>
      <c r="D19" s="15" t="s">
        <v>44</v>
      </c>
      <c r="E19" s="8">
        <v>0.72</v>
      </c>
      <c r="F19" s="8">
        <v>0.9</v>
      </c>
      <c r="G19" s="7" t="s">
        <v>45</v>
      </c>
      <c r="H19" s="7" t="s">
        <v>69</v>
      </c>
      <c r="I19" s="7" t="s">
        <v>70</v>
      </c>
      <c r="J19" s="93">
        <v>2</v>
      </c>
      <c r="K19" s="43">
        <v>4</v>
      </c>
      <c r="L19" s="133"/>
      <c r="M19" s="126"/>
      <c r="N19" s="126"/>
      <c r="O19" s="93" t="s">
        <v>71</v>
      </c>
      <c r="P19" s="93">
        <v>1</v>
      </c>
      <c r="Q19" s="93">
        <v>1</v>
      </c>
      <c r="R19" s="93">
        <f>3/12</f>
        <v>0.25</v>
      </c>
      <c r="S19" s="70">
        <f t="shared" si="0"/>
        <v>0.25</v>
      </c>
      <c r="T19" s="93" t="s">
        <v>51</v>
      </c>
      <c r="U19" s="15" t="s">
        <v>52</v>
      </c>
      <c r="V19" s="126"/>
      <c r="W19" s="16">
        <v>2000000</v>
      </c>
      <c r="X19" s="16">
        <v>0</v>
      </c>
      <c r="Y19" s="70">
        <f t="shared" si="1"/>
        <v>0</v>
      </c>
      <c r="Z19" s="83" t="s">
        <v>124</v>
      </c>
      <c r="AA19" s="83" t="s">
        <v>119</v>
      </c>
      <c r="AB19" s="16" t="s">
        <v>134</v>
      </c>
      <c r="AC19" s="9" t="s">
        <v>68</v>
      </c>
      <c r="AD19" s="4"/>
    </row>
    <row r="20" spans="1:30" s="5" customFormat="1" ht="114.75" customHeight="1" x14ac:dyDescent="0.25">
      <c r="A20" s="110" t="s">
        <v>42</v>
      </c>
      <c r="B20" s="6" t="s">
        <v>43</v>
      </c>
      <c r="C20" s="93">
        <v>11</v>
      </c>
      <c r="D20" s="15" t="s">
        <v>44</v>
      </c>
      <c r="E20" s="8">
        <v>0.72</v>
      </c>
      <c r="F20" s="8">
        <v>0.9</v>
      </c>
      <c r="G20" s="7" t="s">
        <v>45</v>
      </c>
      <c r="H20" s="7" t="s">
        <v>72</v>
      </c>
      <c r="I20" s="7" t="s">
        <v>73</v>
      </c>
      <c r="J20" s="93">
        <v>0</v>
      </c>
      <c r="K20" s="43">
        <v>1</v>
      </c>
      <c r="L20" s="133"/>
      <c r="M20" s="126"/>
      <c r="N20" s="126"/>
      <c r="O20" s="93" t="s">
        <v>93</v>
      </c>
      <c r="P20" s="93">
        <v>0</v>
      </c>
      <c r="Q20" s="8">
        <v>0.8</v>
      </c>
      <c r="R20" s="8">
        <v>0</v>
      </c>
      <c r="S20" s="70">
        <f t="shared" si="0"/>
        <v>0</v>
      </c>
      <c r="T20" s="93" t="s">
        <v>51</v>
      </c>
      <c r="U20" s="15" t="s">
        <v>52</v>
      </c>
      <c r="V20" s="126"/>
      <c r="W20" s="16">
        <v>250000000</v>
      </c>
      <c r="X20" s="16">
        <v>0</v>
      </c>
      <c r="Y20" s="70">
        <f t="shared" si="1"/>
        <v>0</v>
      </c>
      <c r="Z20" s="83" t="s">
        <v>124</v>
      </c>
      <c r="AA20" s="83" t="s">
        <v>125</v>
      </c>
      <c r="AB20" s="16" t="s">
        <v>135</v>
      </c>
      <c r="AC20" s="9" t="s">
        <v>41</v>
      </c>
      <c r="AD20" s="17"/>
    </row>
    <row r="21" spans="1:30" s="5" customFormat="1" ht="81.75" customHeight="1" x14ac:dyDescent="0.25">
      <c r="A21" s="110" t="s">
        <v>42</v>
      </c>
      <c r="B21" s="6" t="s">
        <v>43</v>
      </c>
      <c r="C21" s="93">
        <v>11</v>
      </c>
      <c r="D21" s="15" t="s">
        <v>75</v>
      </c>
      <c r="E21" s="8">
        <v>0.5</v>
      </c>
      <c r="F21" s="8">
        <v>1</v>
      </c>
      <c r="G21" s="7" t="s">
        <v>76</v>
      </c>
      <c r="H21" s="7" t="s">
        <v>77</v>
      </c>
      <c r="I21" s="7" t="s">
        <v>78</v>
      </c>
      <c r="J21" s="93">
        <v>2</v>
      </c>
      <c r="K21" s="43">
        <v>4</v>
      </c>
      <c r="L21" s="133">
        <v>2020630010058</v>
      </c>
      <c r="M21" s="126" t="s">
        <v>79</v>
      </c>
      <c r="N21" s="126" t="s">
        <v>80</v>
      </c>
      <c r="O21" s="93" t="s">
        <v>78</v>
      </c>
      <c r="P21" s="93">
        <v>1</v>
      </c>
      <c r="Q21" s="93">
        <v>1</v>
      </c>
      <c r="R21" s="93">
        <v>0.15</v>
      </c>
      <c r="S21" s="70">
        <f t="shared" si="0"/>
        <v>0.15</v>
      </c>
      <c r="T21" s="93" t="s">
        <v>81</v>
      </c>
      <c r="U21" s="15" t="s">
        <v>82</v>
      </c>
      <c r="V21" s="126" t="s">
        <v>40</v>
      </c>
      <c r="W21" s="16">
        <v>225370000</v>
      </c>
      <c r="X21" s="16">
        <v>92360000</v>
      </c>
      <c r="Y21" s="70">
        <f t="shared" si="1"/>
        <v>0.4098149709366819</v>
      </c>
      <c r="Z21" s="83" t="s">
        <v>116</v>
      </c>
      <c r="AA21" s="83" t="s">
        <v>120</v>
      </c>
      <c r="AB21" s="16" t="s">
        <v>121</v>
      </c>
      <c r="AC21" s="9" t="s">
        <v>83</v>
      </c>
      <c r="AD21" s="4"/>
    </row>
    <row r="22" spans="1:30" s="5" customFormat="1" ht="150" customHeight="1" thickBot="1" x14ac:dyDescent="0.3">
      <c r="A22" s="111" t="s">
        <v>42</v>
      </c>
      <c r="B22" s="94" t="s">
        <v>43</v>
      </c>
      <c r="C22" s="89">
        <v>11</v>
      </c>
      <c r="D22" s="64" t="s">
        <v>75</v>
      </c>
      <c r="E22" s="91">
        <v>0.5</v>
      </c>
      <c r="F22" s="91">
        <v>1</v>
      </c>
      <c r="G22" s="65" t="s">
        <v>76</v>
      </c>
      <c r="H22" s="65" t="s">
        <v>84</v>
      </c>
      <c r="I22" s="65" t="s">
        <v>85</v>
      </c>
      <c r="J22" s="89">
        <v>0</v>
      </c>
      <c r="K22" s="66">
        <v>1</v>
      </c>
      <c r="L22" s="173"/>
      <c r="M22" s="171"/>
      <c r="N22" s="171"/>
      <c r="O22" s="104" t="s">
        <v>94</v>
      </c>
      <c r="P22" s="104">
        <v>0</v>
      </c>
      <c r="Q22" s="104">
        <v>1</v>
      </c>
      <c r="R22" s="104">
        <v>0.15</v>
      </c>
      <c r="S22" s="79">
        <f t="shared" si="0"/>
        <v>0.15</v>
      </c>
      <c r="T22" s="104" t="s">
        <v>81</v>
      </c>
      <c r="U22" s="44" t="s">
        <v>82</v>
      </c>
      <c r="V22" s="171"/>
      <c r="W22" s="45">
        <v>5292929600</v>
      </c>
      <c r="X22" s="45">
        <v>5290929600</v>
      </c>
      <c r="Y22" s="79">
        <f t="shared" si="1"/>
        <v>0.99962213742650197</v>
      </c>
      <c r="Z22" s="84" t="s">
        <v>116</v>
      </c>
      <c r="AA22" s="84" t="s">
        <v>120</v>
      </c>
      <c r="AB22" s="45" t="s">
        <v>136</v>
      </c>
      <c r="AC22" s="46" t="s">
        <v>83</v>
      </c>
      <c r="AD22" s="4"/>
    </row>
    <row r="23" spans="1:30" ht="15" customHeight="1" thickBot="1" x14ac:dyDescent="0.3">
      <c r="A23" s="67" t="s">
        <v>86</v>
      </c>
      <c r="B23" s="68"/>
      <c r="C23" s="68"/>
      <c r="D23" s="68"/>
      <c r="E23" s="68"/>
      <c r="F23" s="68"/>
      <c r="G23" s="68"/>
      <c r="H23" s="68"/>
      <c r="I23" s="68"/>
      <c r="J23" s="68"/>
      <c r="K23" s="68"/>
      <c r="L23" s="73"/>
      <c r="M23" s="73"/>
      <c r="N23" s="73"/>
      <c r="O23" s="73"/>
      <c r="P23" s="73"/>
      <c r="Q23" s="73"/>
      <c r="R23" s="73"/>
      <c r="S23" s="74"/>
      <c r="T23" s="73"/>
      <c r="U23" s="73"/>
      <c r="V23" s="75"/>
      <c r="W23" s="76">
        <f>SUM(W12:W22)</f>
        <v>6593224600</v>
      </c>
      <c r="X23" s="76">
        <f>SUM(X12:X22)</f>
        <v>5598230404</v>
      </c>
      <c r="Y23" s="77">
        <f>X23/W23</f>
        <v>0.84908838142720033</v>
      </c>
      <c r="Z23" s="78"/>
      <c r="AA23" s="78"/>
      <c r="AB23" s="78"/>
      <c r="AC23" s="18"/>
    </row>
    <row r="24" spans="1:30" ht="15" hidden="1" customHeight="1" x14ac:dyDescent="0.25">
      <c r="A24" s="40"/>
      <c r="B24" s="41"/>
      <c r="C24" s="41"/>
      <c r="D24" s="41"/>
      <c r="E24" s="41"/>
      <c r="F24" s="41"/>
      <c r="G24" s="41"/>
      <c r="H24" s="41"/>
      <c r="I24" s="41"/>
      <c r="J24" s="41"/>
      <c r="K24" s="41"/>
      <c r="L24" s="41"/>
      <c r="M24" s="41"/>
      <c r="N24" s="41"/>
      <c r="O24" s="41"/>
      <c r="P24" s="41"/>
      <c r="Q24" s="41"/>
      <c r="R24" s="41"/>
      <c r="S24" s="71">
        <v>0</v>
      </c>
      <c r="T24" s="41"/>
      <c r="U24" s="41"/>
      <c r="V24" s="41"/>
      <c r="W24" s="58"/>
      <c r="X24" s="58"/>
      <c r="Y24" s="72">
        <v>0</v>
      </c>
      <c r="Z24" s="58"/>
      <c r="AA24" s="58"/>
      <c r="AB24" s="58"/>
      <c r="AC24" s="59"/>
    </row>
    <row r="25" spans="1:30" ht="15" hidden="1" customHeight="1" thickBot="1" x14ac:dyDescent="0.3">
      <c r="A25" s="40"/>
      <c r="B25" s="41"/>
      <c r="C25" s="41"/>
      <c r="D25" s="41"/>
      <c r="E25" s="41"/>
      <c r="F25" s="41"/>
      <c r="G25" s="41"/>
      <c r="H25" s="41"/>
      <c r="I25" s="41"/>
      <c r="J25" s="41"/>
      <c r="K25" s="41"/>
      <c r="L25" s="41"/>
      <c r="M25" s="41"/>
      <c r="N25" s="41"/>
      <c r="O25" s="41"/>
      <c r="P25" s="41"/>
      <c r="Q25" s="41"/>
      <c r="R25" s="41"/>
      <c r="S25" s="71">
        <v>1</v>
      </c>
      <c r="T25" s="41"/>
      <c r="U25" s="41"/>
      <c r="V25" s="41"/>
      <c r="W25" s="58"/>
      <c r="X25" s="58"/>
      <c r="Y25" s="72">
        <v>1</v>
      </c>
      <c r="Z25" s="58"/>
      <c r="AA25" s="58"/>
      <c r="AB25" s="58"/>
      <c r="AC25" s="59"/>
    </row>
    <row r="26" spans="1:30" x14ac:dyDescent="0.25">
      <c r="A26" s="60"/>
      <c r="B26" s="61"/>
      <c r="C26" s="62"/>
      <c r="D26" s="61"/>
      <c r="E26" s="62"/>
      <c r="F26" s="61"/>
      <c r="G26" s="62"/>
      <c r="H26" s="61"/>
      <c r="I26" s="62"/>
      <c r="J26" s="62"/>
      <c r="K26" s="61"/>
      <c r="L26" s="62"/>
      <c r="M26" s="61"/>
      <c r="N26" s="63"/>
      <c r="O26" s="63"/>
      <c r="P26" s="63"/>
      <c r="Q26" s="63"/>
      <c r="R26" s="63"/>
      <c r="S26" s="63"/>
      <c r="T26" s="63"/>
      <c r="U26" s="63"/>
      <c r="V26" s="63"/>
      <c r="W26" s="61"/>
      <c r="X26" s="61"/>
      <c r="Y26" s="61"/>
      <c r="Z26" s="61"/>
      <c r="AA26" s="61"/>
      <c r="AB26" s="61"/>
      <c r="AC26" s="36"/>
    </row>
    <row r="27" spans="1:30" ht="42.75" customHeight="1" x14ac:dyDescent="0.25">
      <c r="A27" s="97"/>
      <c r="B27" s="98"/>
      <c r="C27" s="19"/>
      <c r="D27" s="98"/>
      <c r="E27" s="19"/>
      <c r="F27" s="98"/>
      <c r="G27" s="38"/>
      <c r="H27" s="38"/>
      <c r="I27" s="38"/>
      <c r="J27" s="105" t="s">
        <v>87</v>
      </c>
      <c r="K27" s="105"/>
      <c r="L27" s="105"/>
      <c r="M27" s="105"/>
      <c r="N27" s="19"/>
      <c r="O27" s="172" t="s">
        <v>88</v>
      </c>
      <c r="P27" s="172"/>
      <c r="Q27" s="172"/>
      <c r="R27" s="105"/>
      <c r="S27" s="105"/>
      <c r="T27" s="105"/>
      <c r="U27" s="98"/>
      <c r="V27" s="98"/>
      <c r="W27" s="98"/>
      <c r="X27" s="98"/>
      <c r="Y27" s="98"/>
      <c r="Z27" s="98"/>
      <c r="AA27" s="98"/>
      <c r="AB27" s="98"/>
      <c r="AC27" s="99"/>
    </row>
    <row r="28" spans="1:30" x14ac:dyDescent="0.25">
      <c r="A28" s="97"/>
      <c r="B28" s="98"/>
      <c r="C28" s="19"/>
      <c r="D28" s="98"/>
      <c r="E28" s="19"/>
      <c r="F28" s="98"/>
      <c r="G28" s="38"/>
      <c r="H28" s="38"/>
      <c r="I28" s="38"/>
      <c r="J28" s="19"/>
      <c r="K28" s="98"/>
      <c r="L28" s="19"/>
      <c r="M28" s="98"/>
      <c r="N28" s="98"/>
      <c r="O28" s="98"/>
      <c r="P28" s="19"/>
      <c r="Q28" s="38"/>
      <c r="R28" s="38"/>
      <c r="S28" s="38"/>
      <c r="T28" s="38"/>
      <c r="U28" s="38"/>
      <c r="V28" s="20"/>
      <c r="W28" s="21"/>
      <c r="X28" s="21"/>
      <c r="Y28" s="21"/>
      <c r="Z28" s="21"/>
      <c r="AA28" s="21"/>
      <c r="AB28" s="21"/>
      <c r="AC28" s="37"/>
    </row>
    <row r="29" spans="1:30" hidden="1" x14ac:dyDescent="0.25">
      <c r="A29" s="97"/>
      <c r="B29" s="98"/>
      <c r="C29" s="19"/>
      <c r="D29" s="98"/>
      <c r="E29" s="19"/>
      <c r="F29" s="98"/>
      <c r="G29" s="38"/>
      <c r="H29" s="38"/>
      <c r="I29" s="38"/>
      <c r="J29" s="19"/>
      <c r="K29" s="98"/>
      <c r="L29" s="19"/>
      <c r="M29" s="98"/>
      <c r="N29" s="98"/>
      <c r="O29" s="98"/>
      <c r="P29" s="19"/>
      <c r="Q29" s="19"/>
      <c r="R29" s="19"/>
      <c r="S29" s="19"/>
      <c r="T29" s="19"/>
      <c r="U29" s="19"/>
      <c r="V29" s="19"/>
      <c r="W29" s="98"/>
      <c r="X29" s="98"/>
      <c r="Y29" s="98"/>
      <c r="Z29" s="98"/>
      <c r="AA29" s="98"/>
      <c r="AB29" s="98"/>
      <c r="AC29" s="22"/>
    </row>
    <row r="30" spans="1:30" hidden="1" x14ac:dyDescent="0.25">
      <c r="A30" s="97"/>
      <c r="B30" s="98"/>
      <c r="C30" s="19"/>
      <c r="D30" s="98"/>
      <c r="E30" s="19"/>
      <c r="F30" s="98"/>
      <c r="G30" s="38"/>
      <c r="H30" s="38"/>
      <c r="I30" s="38"/>
      <c r="J30" s="19"/>
      <c r="K30" s="98"/>
      <c r="L30" s="19"/>
      <c r="M30" s="98"/>
      <c r="N30" s="98"/>
      <c r="O30" s="98"/>
      <c r="P30" s="19"/>
      <c r="Q30" s="19"/>
      <c r="R30" s="19"/>
      <c r="S30" s="19"/>
      <c r="T30" s="19"/>
      <c r="U30" s="19"/>
      <c r="V30" s="19"/>
      <c r="W30" s="98"/>
      <c r="X30" s="98"/>
      <c r="Y30" s="98"/>
      <c r="Z30" s="98"/>
      <c r="AA30" s="98"/>
      <c r="AB30" s="98"/>
      <c r="AC30" s="22"/>
    </row>
    <row r="31" spans="1:30" ht="14.25" customHeight="1" thickBot="1" x14ac:dyDescent="0.3">
      <c r="A31" s="97"/>
      <c r="B31" s="98"/>
      <c r="C31" s="19"/>
      <c r="D31" s="98"/>
      <c r="E31" s="19"/>
      <c r="F31" s="98"/>
      <c r="G31" s="38"/>
      <c r="H31" s="38"/>
      <c r="I31" s="38"/>
      <c r="J31" s="23"/>
      <c r="K31" s="23"/>
      <c r="L31" s="23"/>
      <c r="M31" s="98"/>
      <c r="N31" s="98"/>
      <c r="O31" s="101"/>
      <c r="P31" s="23"/>
      <c r="Q31" s="19"/>
      <c r="R31" s="19"/>
      <c r="S31" s="19"/>
      <c r="T31" s="19"/>
      <c r="U31" s="19"/>
      <c r="V31" s="19"/>
      <c r="W31" s="24"/>
      <c r="X31" s="24"/>
      <c r="Y31" s="24"/>
      <c r="Z31" s="24"/>
      <c r="AA31" s="24"/>
      <c r="AB31" s="24"/>
      <c r="AC31" s="22"/>
    </row>
    <row r="32" spans="1:30" ht="25.5" customHeight="1" x14ac:dyDescent="0.25">
      <c r="A32" s="97"/>
      <c r="B32" s="98"/>
      <c r="C32" s="25"/>
      <c r="D32" s="98"/>
      <c r="E32" s="19"/>
      <c r="F32" s="98"/>
      <c r="G32" s="38"/>
      <c r="H32" s="38"/>
      <c r="I32" s="38"/>
      <c r="J32" s="26" t="s">
        <v>89</v>
      </c>
      <c r="K32" s="26"/>
      <c r="L32" s="26"/>
      <c r="M32" s="27"/>
      <c r="N32" s="27"/>
      <c r="O32" s="170" t="s">
        <v>96</v>
      </c>
      <c r="P32" s="170"/>
      <c r="Q32" s="170"/>
      <c r="R32" s="103"/>
      <c r="S32" s="103"/>
      <c r="T32" s="103"/>
      <c r="U32" s="19"/>
      <c r="V32" s="19"/>
      <c r="W32" s="21"/>
      <c r="X32" s="21"/>
      <c r="Y32" s="21"/>
      <c r="Z32" s="21"/>
      <c r="AA32" s="21"/>
      <c r="AB32" s="21"/>
      <c r="AC32" s="22"/>
    </row>
    <row r="33" spans="1:30" x14ac:dyDescent="0.25">
      <c r="A33" s="97"/>
      <c r="B33" s="98"/>
      <c r="C33" s="25"/>
      <c r="D33" s="98"/>
      <c r="E33" s="19"/>
      <c r="F33" s="98"/>
      <c r="G33" s="38"/>
      <c r="H33" s="38"/>
      <c r="I33" s="38"/>
      <c r="J33" s="28" t="s">
        <v>90</v>
      </c>
      <c r="K33" s="98"/>
      <c r="L33" s="29"/>
      <c r="M33" s="27"/>
      <c r="N33" s="27"/>
      <c r="O33" s="98" t="s">
        <v>91</v>
      </c>
      <c r="P33" s="98"/>
      <c r="Q33" s="19"/>
      <c r="R33" s="19"/>
      <c r="S33" s="19"/>
      <c r="T33" s="19"/>
      <c r="U33" s="19"/>
      <c r="V33" s="19"/>
      <c r="W33" s="98"/>
      <c r="X33" s="98"/>
      <c r="Y33" s="98"/>
      <c r="Z33" s="98"/>
      <c r="AA33" s="98"/>
      <c r="AB33" s="98"/>
      <c r="AC33" s="22"/>
    </row>
    <row r="34" spans="1:30" x14ac:dyDescent="0.25">
      <c r="A34" s="97"/>
      <c r="B34" s="98"/>
      <c r="C34" s="19"/>
      <c r="D34" s="98"/>
      <c r="E34" s="19"/>
      <c r="F34" s="98"/>
      <c r="G34" s="19"/>
      <c r="H34" s="98"/>
      <c r="I34" s="19"/>
      <c r="J34" s="19"/>
      <c r="K34" s="98"/>
      <c r="L34" s="19"/>
      <c r="M34" s="98"/>
      <c r="N34" s="19"/>
      <c r="O34" s="47"/>
      <c r="P34" s="19"/>
      <c r="Q34" s="19"/>
      <c r="R34" s="19"/>
      <c r="S34" s="19"/>
      <c r="T34" s="19"/>
      <c r="U34" s="19"/>
      <c r="V34" s="19"/>
      <c r="W34" s="30"/>
      <c r="X34" s="30"/>
      <c r="Y34" s="30"/>
      <c r="Z34" s="30"/>
      <c r="AA34" s="30"/>
      <c r="AB34" s="30"/>
      <c r="AC34" s="22"/>
    </row>
    <row r="35" spans="1:30" x14ac:dyDescent="0.25">
      <c r="A35" s="97"/>
      <c r="B35" s="98"/>
      <c r="C35" s="19"/>
      <c r="D35" s="98"/>
      <c r="E35" s="19"/>
      <c r="F35" s="98"/>
      <c r="G35" s="19"/>
      <c r="H35" s="98"/>
      <c r="I35" s="19"/>
      <c r="J35" s="19"/>
      <c r="K35" s="98"/>
      <c r="L35" s="19"/>
      <c r="M35" s="98"/>
      <c r="N35" s="19"/>
      <c r="O35" s="98"/>
      <c r="P35" s="19"/>
      <c r="Q35" s="19"/>
      <c r="R35" s="19"/>
      <c r="S35" s="19"/>
      <c r="T35" s="19"/>
      <c r="U35" s="19"/>
      <c r="V35" s="19"/>
      <c r="W35" s="98"/>
      <c r="X35" s="98"/>
      <c r="Y35" s="98"/>
      <c r="Z35" s="98"/>
      <c r="AA35" s="98"/>
      <c r="AB35" s="98"/>
      <c r="AC35" s="22"/>
      <c r="AD35" s="2"/>
    </row>
    <row r="36" spans="1:30" ht="31.5" customHeight="1" thickBot="1" x14ac:dyDescent="0.3">
      <c r="A36" s="100" t="s">
        <v>92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2"/>
      <c r="AD36" s="2"/>
    </row>
  </sheetData>
  <protectedRanges>
    <protectedRange sqref="U21:U22 U12:U20" name="Rango2"/>
    <protectedRange sqref="L12:L22" name="Rango1"/>
  </protectedRanges>
  <mergeCells count="65">
    <mergeCell ref="Z10:Z11"/>
    <mergeCell ref="AA10:AA11"/>
    <mergeCell ref="AB10:AB11"/>
    <mergeCell ref="AC10:AC11"/>
    <mergeCell ref="T10:T11"/>
    <mergeCell ref="U10:U11"/>
    <mergeCell ref="V10:V11"/>
    <mergeCell ref="W10:W11"/>
    <mergeCell ref="X10:X11"/>
    <mergeCell ref="V21:V22"/>
    <mergeCell ref="A9:A11"/>
    <mergeCell ref="B9:B11"/>
    <mergeCell ref="C9:C11"/>
    <mergeCell ref="G9:G11"/>
    <mergeCell ref="H9:H11"/>
    <mergeCell ref="D10:D11"/>
    <mergeCell ref="E10:E11"/>
    <mergeCell ref="F10:F11"/>
    <mergeCell ref="I10:I11"/>
    <mergeCell ref="J10:J11"/>
    <mergeCell ref="K10:K11"/>
    <mergeCell ref="L10:L11"/>
    <mergeCell ref="M10:M11"/>
    <mergeCell ref="N10:N11"/>
    <mergeCell ref="O10:O11"/>
    <mergeCell ref="O32:Q32"/>
    <mergeCell ref="M21:M22"/>
    <mergeCell ref="O27:Q27"/>
    <mergeCell ref="N21:N22"/>
    <mergeCell ref="L21:L22"/>
    <mergeCell ref="A1:B4"/>
    <mergeCell ref="L6:AC6"/>
    <mergeCell ref="A6:K6"/>
    <mergeCell ref="C1:AB2"/>
    <mergeCell ref="C3:AB3"/>
    <mergeCell ref="C4:AB4"/>
    <mergeCell ref="A5:G5"/>
    <mergeCell ref="H5:AC5"/>
    <mergeCell ref="P10:P11"/>
    <mergeCell ref="Q10:Q11"/>
    <mergeCell ref="R10:R11"/>
    <mergeCell ref="R8:S8"/>
    <mergeCell ref="U8:Y8"/>
    <mergeCell ref="M13:M20"/>
    <mergeCell ref="L13:L20"/>
    <mergeCell ref="N13:N20"/>
    <mergeCell ref="I9:K9"/>
    <mergeCell ref="A13:A14"/>
    <mergeCell ref="B13:B14"/>
    <mergeCell ref="Z8:AA8"/>
    <mergeCell ref="A7:G7"/>
    <mergeCell ref="L8:N8"/>
    <mergeCell ref="H13:H14"/>
    <mergeCell ref="I13:I14"/>
    <mergeCell ref="J13:J14"/>
    <mergeCell ref="K13:K14"/>
    <mergeCell ref="C13:C14"/>
    <mergeCell ref="D13:D14"/>
    <mergeCell ref="E13:E14"/>
    <mergeCell ref="F13:F14"/>
    <mergeCell ref="G13:G14"/>
    <mergeCell ref="V13:V20"/>
    <mergeCell ref="O8:Q8"/>
    <mergeCell ref="D9:F9"/>
    <mergeCell ref="A8:K8"/>
  </mergeCells>
  <conditionalFormatting sqref="S12:S25">
    <cfRule type="colorScale" priority="5">
      <colorScale>
        <cfvo type="percent" val="0"/>
        <cfvo type="percent" val="25"/>
        <cfvo type="percent" val="100"/>
        <color rgb="FFFF0000"/>
        <color rgb="FFFFFF00"/>
        <color rgb="FF92D050"/>
      </colorScale>
    </cfRule>
    <cfRule type="colorScale" priority="2">
      <colorScale>
        <cfvo type="percent" val="0"/>
        <cfvo type="percent" val="25"/>
        <cfvo type="percent" val="100"/>
        <color rgb="FFFF0000"/>
        <color rgb="FFFFFF00"/>
        <color rgb="FF92D050"/>
      </colorScale>
    </cfRule>
  </conditionalFormatting>
  <conditionalFormatting sqref="Y12:Y25">
    <cfRule type="colorScale" priority="6">
      <colorScale>
        <cfvo type="percent" val="0"/>
        <cfvo type="percent" val="25"/>
        <cfvo type="percent" val="100"/>
        <color rgb="FFFF0000"/>
        <color rgb="FFFFFF00"/>
        <color rgb="FF92D050"/>
      </colorScale>
    </cfRule>
    <cfRule type="colorScale" priority="1">
      <colorScale>
        <cfvo type="percent" val="0"/>
        <cfvo type="percent" val="25"/>
        <cfvo type="percent" val="100"/>
        <color rgb="FFFF0000"/>
        <color rgb="FFFFFF00"/>
        <color rgb="FF92D050"/>
      </colorScale>
    </cfRule>
  </conditionalFormatting>
  <printOptions horizontalCentered="1"/>
  <pageMargins left="0.39370078740157499" right="0.393700787" top="0.393700787" bottom="0.393700787" header="0.27559055118110198" footer="0.31496062992126"/>
  <pageSetup paperSize="5" scale="22" firstPageNumber="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SEG_PA_DAFI_1T_2021</vt:lpstr>
      <vt:lpstr>SEG_PA_DAFI_1T_2021!Área_de_impresión</vt:lpstr>
      <vt:lpstr>SEG_PA_DAFI_1T_2021!Títulos_a_imprimir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dc:creator>
  <cp:keywords/>
  <dc:description/>
  <cp:lastModifiedBy>Juliana</cp:lastModifiedBy>
  <cp:revision/>
  <cp:lastPrinted>2022-05-10T20:29:24Z</cp:lastPrinted>
  <dcterms:created xsi:type="dcterms:W3CDTF">2012-06-01T17:13:38Z</dcterms:created>
  <dcterms:modified xsi:type="dcterms:W3CDTF">2022-05-10T23:17:19Z</dcterms:modified>
  <cp:category/>
  <cp:contentStatus/>
</cp:coreProperties>
</file>