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4.DAPM_2022\PLAN_DE_ACCION_2022\4.PLANES_DE_ACCION_2022_PUBLICADOS\"/>
    </mc:Choice>
  </mc:AlternateContent>
  <bookViews>
    <workbookView xWindow="0" yWindow="0" windowWidth="20490" windowHeight="7755" tabRatio="493"/>
  </bookViews>
  <sheets>
    <sheet name="PLAN DE ACCION" sheetId="2" r:id="rId1"/>
  </sheets>
  <definedNames>
    <definedName name="_xlnm._FilterDatabase" localSheetId="0" hidden="1">'PLAN DE ACCION'!$A$10:$AA$135</definedName>
    <definedName name="_xlnm.Print_Area" localSheetId="0">'PLAN DE ACCION'!$A$1:$V$147</definedName>
    <definedName name="_xlnm.Print_Titles" localSheetId="0">'PLAN DE ACCION'!$1:$10</definedName>
  </definedNames>
  <calcPr calcId="152511" calcMode="manual"/>
</workbook>
</file>

<file path=xl/calcChain.xml><?xml version="1.0" encoding="utf-8"?>
<calcChain xmlns="http://schemas.openxmlformats.org/spreadsheetml/2006/main">
  <c r="U65" i="2" l="1"/>
  <c r="U64" i="2"/>
  <c r="U55" i="2"/>
  <c r="U54" i="2"/>
  <c r="U86" i="2"/>
  <c r="U42" i="2"/>
  <c r="U74" i="2"/>
  <c r="U82" i="2"/>
  <c r="U44" i="2"/>
  <c r="U127" i="2"/>
  <c r="U122" i="2"/>
  <c r="U121" i="2" l="1"/>
  <c r="U119" i="2"/>
  <c r="U118" i="2"/>
  <c r="U117" i="2"/>
  <c r="U116" i="2"/>
  <c r="U76" i="2" l="1"/>
  <c r="U16" i="2" l="1"/>
  <c r="U80" i="2"/>
  <c r="U75" i="2" s="1"/>
  <c r="U110" i="2"/>
  <c r="U133" i="2" l="1"/>
  <c r="U135" i="2" s="1"/>
</calcChain>
</file>

<file path=xl/comments1.xml><?xml version="1.0" encoding="utf-8"?>
<comments xmlns="http://schemas.openxmlformats.org/spreadsheetml/2006/main">
  <authors>
    <author>SAC</author>
  </authors>
  <commentList>
    <comment ref="Q69" authorId="0" shapeId="0">
      <text>
        <r>
          <rPr>
            <b/>
            <sz val="9"/>
            <color indexed="81"/>
            <rFont val="Tahoma"/>
            <family val="2"/>
          </rPr>
          <t>SAC:</t>
        </r>
        <r>
          <rPr>
            <sz val="9"/>
            <color indexed="81"/>
            <rFont val="Tahoma"/>
            <family val="2"/>
          </rPr>
          <t xml:space="preserve">
BAJAR A 4
</t>
        </r>
      </text>
    </comment>
    <comment ref="P81" authorId="0" shapeId="0">
      <text>
        <r>
          <rPr>
            <b/>
            <sz val="9"/>
            <color indexed="81"/>
            <rFont val="Tahoma"/>
            <family val="2"/>
          </rPr>
          <t>SAC:</t>
        </r>
        <r>
          <rPr>
            <sz val="9"/>
            <color indexed="81"/>
            <rFont val="Tahoma"/>
            <family val="2"/>
          </rPr>
          <t xml:space="preserve">
MODIFICAR DE 120 A 240
</t>
        </r>
      </text>
    </comment>
  </commentList>
</comments>
</file>

<file path=xl/sharedStrings.xml><?xml version="1.0" encoding="utf-8"?>
<sst xmlns="http://schemas.openxmlformats.org/spreadsheetml/2006/main" count="1700" uniqueCount="392">
  <si>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</si>
  <si>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</si>
  <si>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</si>
  <si>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</si>
  <si>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</si>
  <si>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</si>
  <si>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</si>
  <si>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</si>
  <si>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</si>
  <si>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</si>
  <si>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</si>
  <si>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</si>
  <si>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</si>
  <si>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</si>
  <si>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</si>
  <si>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</si>
  <si>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</si>
  <si>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</si>
  <si>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</si>
  <si>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</si>
  <si>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</si>
  <si>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</si>
  <si>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</si>
  <si>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</si>
  <si>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</si>
  <si>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</si>
  <si>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</si>
  <si>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</si>
  <si>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</si>
  <si>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</si>
  <si>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</si>
  <si>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</si>
  <si>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</si>
  <si>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</si>
  <si>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</si>
  <si>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</si>
  <si>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PRODUCTO KPT</t>
  </si>
  <si>
    <t>PLAN DE ACCIÓN</t>
  </si>
  <si>
    <t>SECRETARIO / DIRECTOR</t>
  </si>
  <si>
    <t>VIGENCIA AÑO:</t>
  </si>
  <si>
    <t>Versión: 009</t>
  </si>
  <si>
    <t>Fecha: 04/01/2021</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</si>
  <si>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</si>
  <si>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</si>
  <si>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</si>
  <si>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</si>
  <si>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</si>
  <si>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</si>
  <si>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</si>
  <si>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</si>
  <si>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</si>
  <si>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</si>
  <si>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</si>
  <si>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</si>
  <si>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</si>
  <si>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</si>
  <si>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</si>
  <si>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</si>
  <si>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</si>
  <si>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</si>
  <si>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</si>
  <si>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</si>
  <si>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</si>
  <si>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</si>
  <si>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</si>
  <si>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</si>
  <si>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</si>
  <si>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</si>
  <si>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</si>
  <si>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</si>
  <si>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</si>
  <si>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</si>
  <si>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</si>
  <si>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</si>
  <si>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</si>
  <si>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</si>
  <si>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</si>
  <si>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</si>
  <si>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</si>
  <si>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</si>
  <si>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</si>
  <si>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</si>
  <si>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</si>
  <si>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</si>
  <si>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</si>
  <si>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</si>
  <si>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</si>
  <si>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</si>
  <si>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</si>
  <si>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SOCIAL Y COMUNITARIO: "Un compromiso cuyabro"</t>
  </si>
  <si>
    <t>Educación</t>
  </si>
  <si>
    <t>EDUCACION INICIAL -CONSTRUCCION DE INFRAESTRUCTURA</t>
  </si>
  <si>
    <t>Construcción de centros de desarrollo infantil para mejorar cobertura y calidad en educación inicial.</t>
  </si>
  <si>
    <t>EDUCACION INICIAL - ADECUACION  Y MEJORAMIENTO DE INFRAESTRUCTURA</t>
  </si>
  <si>
    <t>Adecuar y mejorar la infraestructura de los centros de desarrollo infantil para mejorar la cobertura y la calidad.</t>
  </si>
  <si>
    <t xml:space="preserve">ATENCION INTEGRAL EDUCACION INICIAL </t>
  </si>
  <si>
    <t>Garantizar una atención pertinente, oportuna y de calidad que promueva el desarrollo integral a lo largo de todo el ciclo</t>
  </si>
  <si>
    <t xml:space="preserve">FUNCIONAMIENTO Y PRESTACION DEL SERVICIO EDUCATIVO DE LAS INSTITUCIONES EDUCATIVAS </t>
  </si>
  <si>
    <t>Verificar el cumplimiento de la liquidacion  de las nominas y pagos de   salarios y las prestaciones sociales del personal administrativo  docente y directivo docente de las IEOMA  cumpliendo con los parámetros  legalmente establecidos</t>
  </si>
  <si>
    <t>Contratación de prestación de servicios de apoyo a la gestión para mantenimiento y custodia de las instituciones educativas  (Número Instituciones Educativas)</t>
  </si>
  <si>
    <t xml:space="preserve">FONDOS DE SERVICIOS EDUCATIVOS  </t>
  </si>
  <si>
    <t xml:space="preserve">Garantizar el  reintegro del reconocimiento de los recursos por siniestros  por la aseguradora  Y solicitados por las IEOMA </t>
  </si>
  <si>
    <t>ATENCION A POBLACIONES ETNIA AFRO E INDIGENAS</t>
  </si>
  <si>
    <t>Garantizar el acceso y la permanencia de los niños, niñas en el sistema educativo</t>
  </si>
  <si>
    <t>Población etnia, afro e indigenas matriculada con estrategias de apoyo  educativo y seguimiento al ausentismo escolar</t>
  </si>
  <si>
    <t xml:space="preserve">ATENCION A POBLACIONES VICTIMAS DEL CONFLICTO, VULNERABLES, JOVENES Y ADULTOS </t>
  </si>
  <si>
    <t>Población víctimas del conflicto, vulnerables, jóvenes y adultos con estrategias de apoyo educativo  y seguimiento al ausentismo escolar</t>
  </si>
  <si>
    <t xml:space="preserve">ATENCION A POBLACION  CON NECESIDADES EDUCATIVAS ESPECIALES O CON DISCAPACIDAD </t>
  </si>
  <si>
    <t>Garantizar la atención educativa de los estudiantes con discapacidad , de acuerdo a lo establecido en el Decreto 1421 de 2017</t>
  </si>
  <si>
    <t>Población con Necesidades Educativas Especiales (discapacidad) con apoyo educativo  y seguimiento al ausentismo escolar.</t>
  </si>
  <si>
    <t xml:space="preserve">ACOMPAÑAMIENTO PARA LA MEJORA DE LA CALIDAD EDUCATIVA Y SEGUIMIENTO A LOS PROCESOS DE APRENDIZAJE </t>
  </si>
  <si>
    <t>Contribuir al mejoramiento de la calidad educativa con procesos de acompañamiento y asistencia técnica a las instituciones educativas</t>
  </si>
  <si>
    <t>Instituciones educativas con procesos de acompañamiento y asistencia técnica</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</si>
  <si>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</si>
  <si>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</si>
  <si>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</si>
  <si>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</si>
  <si>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Instituciones educativas con procesos de atención en jornada complememtaria</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</si>
  <si>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</si>
  <si>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</si>
  <si>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Instituciones (sedes) educativas con construcción o adecuación de ambientes escolares</t>
  </si>
  <si>
    <t>ESCUELA DE MUSICA</t>
  </si>
  <si>
    <t>Fortalecer la calidad de la educación ofreciendo a los estudiantes alternativas para el buen uso del tiempo libre que complementen la formación integral de los estudiantes</t>
  </si>
  <si>
    <t xml:space="preserve">Estudiantes en la Escuela de Música </t>
  </si>
  <si>
    <t xml:space="preserve">CULTURA CIUDADANA Y CONVIVENCIA ESCOLAR  </t>
  </si>
  <si>
    <t>Fortalecer la gestión de la convivencia escolar en las  I.E. en el marco de  las competencias ciudadanas</t>
  </si>
  <si>
    <t>Instituciones educativas con estrategias y seguimiento a la convivencia escolar</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</si>
  <si>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</si>
  <si>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</si>
  <si>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</si>
  <si>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</si>
  <si>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Instituciones educativas con nuevos equipos de computo  y textos escolares</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</si>
  <si>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</si>
  <si>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</si>
  <si>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Instituciones educativas con estrategias para fortalecer la gestión del riesgo (planes escolares de retorno a clases  con alternancia)</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</si>
  <si>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</si>
  <si>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</si>
  <si>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Niños, niñas y jóvenes beneficiarios de Alimentación Escolar</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</si>
  <si>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</si>
  <si>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</si>
  <si>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Beneficiarios de transporte escolar (Número de Instituciones Educativas rurales: 2021)</t>
  </si>
  <si>
    <t>BECAS PARA ESTUDIANTES  QUE  INGRESAN  A LA UNIVERSIDAD</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</si>
  <si>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</si>
  <si>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Estudiantes beneficiarios de becas para ingresar a la educación superior</t>
  </si>
  <si>
    <t>SERVICIOS PUBLICOS</t>
  </si>
  <si>
    <t>Garantizar el funcionamiento de las instituciones educativas y sus sedes con el pago oportuno de los servicios públicos.</t>
  </si>
  <si>
    <t>Instituciones educativas con pago oportuno de servicios públicos</t>
  </si>
  <si>
    <t>TRANSFERENCIAS A LAS INSTITUCIONES EDUCATIVAS</t>
  </si>
  <si>
    <t>Facilitar transferencias (recursos de gratuidad) a los fondos de servicios educativos para financiar gastos de funcionamiento anualmente de las instituciones educativas.</t>
  </si>
  <si>
    <t>BILINGÜISMO</t>
  </si>
  <si>
    <t>Fortalecer las competencias en el aprendizaje de una segunda lengua mejorando la comunicación oral y escrita, mediante procesos de enseñanza-aprendizaje innovativos y con la apropiación de TICs.</t>
  </si>
  <si>
    <t>Instituciones educativas fortaleciendo competencias en bilinguismo</t>
  </si>
  <si>
    <t>ARTICULACIÓN CON LA MEDIA</t>
  </si>
  <si>
    <t>Mejorar las competencias básicas y específicas en los procesos de formación de la media técnica en el sector educativo oficial de Armenia.</t>
  </si>
  <si>
    <t>Instituciones educativas con procesos de ariculación con la media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</si>
  <si>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</si>
  <si>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</si>
  <si>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</si>
  <si>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</si>
  <si>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Instituciones para el trabajo y el desarrollo humano con visitas de seguimiento</t>
  </si>
  <si>
    <t xml:space="preserve">PROYECTO DE TECNOACADEMIA </t>
  </si>
  <si>
    <t xml:space="preserve">Promover procesos de formación en ámbitos tecnológicos y de innovación educativa </t>
  </si>
  <si>
    <t>Instituciones educativas articuladas al proyecto de TECNOACADEMIA</t>
  </si>
  <si>
    <t xml:space="preserve">ESCUELAS SALUDABLES </t>
  </si>
  <si>
    <t>Mejorar las prácticas saludables en el sector educativo que mejoren la calidad de vida.</t>
  </si>
  <si>
    <t>Instituciones educativas con fortalecimiento de estilos y hábitos de vida saludable</t>
  </si>
  <si>
    <t>ESCUELA DE PADRES</t>
  </si>
  <si>
    <t>Mejorar los niveles de reprobación educativa con procesos educativos que permitan fortalecer las escuelas de padres en las instituciones educativas oficiales de armenia.</t>
  </si>
  <si>
    <t>Instituciones educativas con ESCUELA DE PADRES</t>
  </si>
  <si>
    <t>PROYECTO DE IMPLEMENTACIÓN DE PRÁCTICAS EDUCATIVAS Y PEDAGÓGICAS</t>
  </si>
  <si>
    <t xml:space="preserve">
implementar un proceso de apoyo educativo y pedagógico con una institución de educación superior para desarrollar prácticas educativas y pedagógicas.
</t>
  </si>
  <si>
    <t>PLAN ESTRATÉGICO DE EDUCACIÓN 2020-2023</t>
  </si>
  <si>
    <t>Implementar la ejecución y seguimiento del Plan Estratégico de Educación de Armenia 2020-2031</t>
  </si>
  <si>
    <t>Documentos de seguimiento</t>
  </si>
  <si>
    <t>PROYECTO DE EMPRENDERISMO</t>
  </si>
  <si>
    <t xml:space="preserve">
Implementar procesos de emprenderismo en los niveles de secundaria y media en el sector educativo oficial de armenia.
</t>
  </si>
  <si>
    <t>Instituciones educativas con procesos de emprenderismo</t>
  </si>
  <si>
    <t>JÓVENES PROGRAMADORES SIGLO XXI</t>
  </si>
  <si>
    <t>Implementar procesos de programación en los niveles de secundaria y media en el sector educativo oficial de armenia.</t>
  </si>
  <si>
    <t>Instituciones educativas con procesos de programación en los jóvenes</t>
  </si>
  <si>
    <t xml:space="preserve">MEJORAMIENTO Y SEGUIMIENTO A LA GESTION  EN LOS PROCESOS DE LA SECRETARIA DE EDUCACION </t>
  </si>
  <si>
    <t>Realizar seguimiento a la política educativa contemplando un monitoreo a los programas, subprogramas, proyectos y procesos de la Secretaria de Educación.</t>
  </si>
  <si>
    <t xml:space="preserve">Informes de seguimiento </t>
  </si>
  <si>
    <t>CONECTIVIDAD EN LAS INSTITUCIONES EDUCATIVAS</t>
  </si>
  <si>
    <t>Mejorar los niveles de conectividad en las instituciones educativas oficiales</t>
  </si>
  <si>
    <t xml:space="preserve">ATENCION AL CIUDADANO </t>
  </si>
  <si>
    <t xml:space="preserve">
Mejorar y mantener el indice de oportunidad del sac.
</t>
  </si>
  <si>
    <t>PQRS respondidos oportunamente</t>
  </si>
  <si>
    <t>FUNCIONAMIENTO Y PRESTACION DE SERVICIOS DEL SECTOR  EDUCATIVO DEL NIVEL CENTRAL</t>
  </si>
  <si>
    <t xml:space="preserve">Verificar el cumplimiento de la liquidacion  de las nominas y pagos de   salarios y las prestaciones sociales del personal adscrito al nivel central de la Secretaria de Educación  cumpliendo con los parámetros  legalmente establecidos. </t>
  </si>
  <si>
    <t>105.11.2.3.2.02.02.005.2201022.113.53129.097</t>
  </si>
  <si>
    <t>SGP Primera Infancia</t>
  </si>
  <si>
    <t>Planeamiento Educativo</t>
  </si>
  <si>
    <t xml:space="preserve">105.11.2.3.2.02.02.005.2201026.095.53129.097     '105.11.2.3.2.02.02.005.2201026.095.53129.633           </t>
  </si>
  <si>
    <t>Otros servicios de la administración pública n.c.p.                                                   'Servicios de la administración pública relacionados con la educación</t>
  </si>
  <si>
    <t>Calidad Educativa</t>
  </si>
  <si>
    <t>'Servicios de la administración pública relacionados con la educación</t>
  </si>
  <si>
    <t>'105.06.2.3.2.02.02.009.2201071.106.91121.163</t>
  </si>
  <si>
    <t>'REINTEGROS POR SINIESTROS RDE EDUCACION</t>
  </si>
  <si>
    <t>Administrativa y Financiera</t>
  </si>
  <si>
    <t>105.11.2.3.2.02.02.009.2201015.110.91119.097</t>
  </si>
  <si>
    <t>'SGP PRESTACION DE SERVICIOS</t>
  </si>
  <si>
    <t>'105.06.2.3.2.02.02.009.2201033.103.91121.026</t>
  </si>
  <si>
    <t>Cobertura educativa</t>
  </si>
  <si>
    <t>'105.06.2.3.2.02.02.009.2201033.101.91121.026</t>
  </si>
  <si>
    <t>'Otros servicios de la administración pública n.c.p.</t>
  </si>
  <si>
    <t>'SGP CALIDAD MATRICULA OFICIAL</t>
  </si>
  <si>
    <t>Instituciones educativas en jornada única (Número de instituciones)</t>
  </si>
  <si>
    <t>'105.11.2.3.2.02.02.009.2201033.097.91119.028</t>
  </si>
  <si>
    <t>'105.11.2.3.2.02.02.009.2201033.093.91119.028</t>
  </si>
  <si>
    <t>'Servicios generales de construcción de otros edificios no residenciales</t>
  </si>
  <si>
    <t>Número de Instituciones Educativas identificadas con aulas y ambientes pertinentes para el Programa Jardín como posible reemplazo de la construcción de un CDI con la contratación de un  profesional específicamente para evaluar las condiciones de los espacios actuales.</t>
  </si>
  <si>
    <t>Identificación de potenciales predios para la construcción de un CDI.</t>
  </si>
  <si>
    <t>Contratación del Mantenimiento, adecuación y dotación de espacios lúdicos para los preescolares de las instituciones educativas oficiales y Centros de Desarrollo Infantil.</t>
  </si>
  <si>
    <t>Informes de verificación del pago de la Nómina mensual de las Instituciones Educativas</t>
  </si>
  <si>
    <t>105.05.2.3.1.01.01.001.02.2201015.119.91121.026</t>
  </si>
  <si>
    <t>Cancelación aporte correspondiente a la Comisión Nacional del Servicio Civil por el uso de las listas de elegibles para proveer vacantes definitivas de empleos de docentes y directivos docentes.</t>
  </si>
  <si>
    <t>Pago deL 100% sentencias y conciliaciones liquidades, y con acuerdo y sentencia judicial.</t>
  </si>
  <si>
    <t xml:space="preserve"> Contratar la prestación de servicios con el fin de fortalecer los procesos etnoeducativos y capacitar en usos, costumbres y pervivencia de los pueblos indígenas, identificando la población indígena vinculada en el sistema educativo SIMAT y realizando talleres enetnoeducación a las Isntituciones Educativas.</t>
  </si>
  <si>
    <t>Protocolización de un contrato de estrategias de desarrollo pedagógico a celebrarse con iglesias o confesiones religiosas.</t>
  </si>
  <si>
    <t>'RECURSOS RECURSOS PROPIOS</t>
  </si>
  <si>
    <t>'105.01.2.3.1.01.01.001.01.2201015.041.91121.026</t>
  </si>
  <si>
    <t>Informes de verificación de pago de nómina mensual.</t>
  </si>
  <si>
    <t>Contratar la prestación de servicios con el fin de brindar apoyo en la revisión de la implementación de la Gestión Documental, Planes de Mejoramiento ante la Contraloría suscritos por la Secretaría de Educación Municipal y las Instituciones Educativas del Municipio de Armenia</t>
  </si>
  <si>
    <t>Un contrato para la prestación de servicios de conectividad y servicios relacionados con el mejoramiento de redes de datos en las sedes educativas.</t>
  </si>
  <si>
    <t>Un contrato para  prestaciòn servicios profesional auditoria de renovacion con el fin de verificar la norma del sistema de gestión de la calidad con los requisitos técnicos exigidos por el MEN para los procesos de gestión de calidad del servicio educativo.</t>
  </si>
  <si>
    <t>Planeamiento Educativo (Nota: Esta meta se alcanza con recuros de gestión, talento humano y equipos de la SEM).</t>
  </si>
  <si>
    <t>Calidad Educativa  (Nota: Esta meta se alcanza con recuros de gestión, talento humano y equipos de la SEM).</t>
  </si>
  <si>
    <t>Planeamiento Educativo  (Nota: Esta meta se alcanza con recuros de gestión, talento humano y equipos de la SEM).</t>
  </si>
  <si>
    <t>Administrativa y Financiera  (Nota: Esta meta se alcanza con recuros de gestión, talento humano y equipos de la SEM).</t>
  </si>
  <si>
    <t>Número de estudiantes</t>
  </si>
  <si>
    <t>Inspeccion y Vigilancia  (Nota: Esta meta se alcanza con recuros de gestión, talento humano y equipos de la SEM).</t>
  </si>
  <si>
    <t>Contratación de personal profesional para apoyar proceso de Inspección y Vigilancia</t>
  </si>
  <si>
    <t>Inspección y Vigilancia</t>
  </si>
  <si>
    <t>PROG.EDUC.PARA EL TRABAJO Y EL DES.HUMANO RDE</t>
  </si>
  <si>
    <t>PROG.EDUC.PARA EL TRABAJO Y EL DES.HUMANO RDE  y   'RTOS FR P.EDUC.PARA EL TRABAJO Y EL DES.HUMANO RDE</t>
  </si>
  <si>
    <t>Instituciones educativas con procesos de apropiación de TICs en la enseñanza y aprendizaje</t>
  </si>
  <si>
    <t>Calidad Educativa  Y Planeamiento Educativo (Nota: Esta meta se alcanza con recuros de gestión, talento humano y equipos de la SEM).</t>
  </si>
  <si>
    <t xml:space="preserve">Contratación de personal profesional para apoyar proceso </t>
  </si>
  <si>
    <t>Calidad Educativa y Planeamiento Educativo</t>
  </si>
  <si>
    <t>'Servicio de articulación entre la educación media y el sector productivo</t>
  </si>
  <si>
    <t>Número de estudiantes en el Plan Municipal de Lectura y Escritura</t>
  </si>
  <si>
    <t>Un contrato para dotacion y adecuacion de las bilbiotecas escolares oficiales del municipio de acuerdo a los lineamientos del programa Pasate a la Biblioteca Escolar mediante contratos y/o convenios.</t>
  </si>
  <si>
    <t>'105.11.2.3.2.02.02.009.2201031.087.91119.028</t>
  </si>
  <si>
    <t>Calidad Educativa  Y Planeamiento Educativo (Nota: Esta meta se alcanza con recuros de gestión, talento humano y equipos de la SEM-PROGRAMA PTA).</t>
  </si>
  <si>
    <t xml:space="preserve">Un contrato para Compra de elementos para la prevencion, reduccion y atencion de emergencias en las diferentes instituciones educativas oficiales del munciipio </t>
  </si>
  <si>
    <t>Un contrato de Suministro de Alimentación Escolar a través del cual se brinda un complemento alimentario a los niños, niñas y adolescentes escolarizados de lasinstituciones educativas oficiales del municipio de armenia, acorde a los lineamientos técnico administrativos y estándares definidos por el Ministerio de Educación Nacional, durante la jornada escola</t>
  </si>
  <si>
    <t>Un Contrato de comisiòn para lacelebraciòn de operaciones en el mercado de compras pùblicas de la bolsa mercantil de Colombia S.A, cuyo objeto el suministro de alimentaciòn escolar complemento alimenticio</t>
  </si>
  <si>
    <t>RECURSOS RECURSOS PROPIOS, 'SGP CALIDAD MATRICULA OFICIAL, 'REINTEGROS PROPIOS, 'SGP ALIMENTACIÓN ESCOLAR ASIGNACIONES ESPECIALES, 'RENDIMIENTOS FINANCIEROS PAE ALIMENTACION ESCOLAR, 'RENDIMIENTOS FINANCIEROS SGP CALIDAD, 'RENDIMIENTOS FINANCIEROS SGP ALIMENTACION ESCOLAR ASIGNACIONES ESPECIALES.</t>
  </si>
  <si>
    <t>Unidad de Alimentación Escolar de la SEM</t>
  </si>
  <si>
    <t>'105.11.2.3.2.02.02.009.2201028.074.91119.001</t>
  </si>
  <si>
    <t>105.11.2.3.2.02.02.009.2201028.074.91119.001  '105.11.2.3.2.02.02.009.2201028.074.91119.028    '105.11.2.3.2.02.02.009.2201028.074.91119.096   '105.11.2.3.2.02.02.009.2201028.074.91119.308   '105.11.2.3.2.02.02.009.2201028.074.91119.024   '105.11.2.3.2.02.02.009.2201028.074.91119.642   '105.11.2.3.2.02.02.009.2201028.074.91119.643   '105.11.2.3.2.02.02.009.2201028.074.91119.644</t>
  </si>
  <si>
    <t>SGP CALIDAD MATRICULA OFICIAL</t>
  </si>
  <si>
    <t>Cobertura Educativa  (Nota: Esta meta se alcanza con recuros de gestión, talento humano y equipos de la SEM).</t>
  </si>
  <si>
    <t>Contratación del servicio de transporte escolar para benefiariar estudiantes de instituciones educativas oficiales del Munipio de Armenia</t>
  </si>
  <si>
    <t>'105.11.2.3.2.02.02.009.2201071.084.91121.028</t>
  </si>
  <si>
    <t>'105.11.2.3.2.02.02.009.2201071.083.91121.029</t>
  </si>
  <si>
    <t>RECURSOS PROPIOS</t>
  </si>
  <si>
    <t>SGP PRESTACION DE SERVICIOS</t>
  </si>
  <si>
    <t>2.3.2.02.02.009.2201015.119.91121.026</t>
  </si>
  <si>
    <t>2.3.1.01.01.001.10.2201015.119.91121.026</t>
  </si>
  <si>
    <t>2.3.2.02.02.009.2201015.119.91119.026</t>
  </si>
  <si>
    <t xml:space="preserve">2.3.1.01.01.001.10.2201015.119.91121.026
</t>
  </si>
  <si>
    <t xml:space="preserve">2.3.2.02.02.009.2201015.119.91121.026
</t>
  </si>
  <si>
    <t>incentivos personal administrativo y premio etelvina Lopez a personal docente y directivo docente</t>
  </si>
  <si>
    <t xml:space="preserve">Un Contrato de prestación de servicios de apoyo a la gestión con el fin de apoyar la entrega de los documentos a los clientes internos y externos de la Secretaría de Educación Municipal. </t>
  </si>
  <si>
    <t>2.3.2.02.02.009.2201015.041.91119.026</t>
  </si>
  <si>
    <t>CONTRATAR PRESTACIÓN DE SERVICIOS PARA BRINDAR ACOMPAÑAMIENTO TECNOLÓGICO DE LAS TICS EN LA SECRETARIA DE EDUCACIÓN MUNICIPAL Y LAS INSTITUCIONES EDUCATIVAS OFICIALES.</t>
  </si>
  <si>
    <t>Contratar la prestación de servicios de apoyo a la gestión con el fin de brindar apoyo al proceso de bienestar social de la Secretaría de Educación Municipal.</t>
  </si>
  <si>
    <t>CONTRATAR LA PRESTACIÓN DE SERVICIOS PARA PRESTAR APOYO ADMINISTRATIVO AL PROCESO DE ASUNTOS LEGALES Y PÚBLICOS DE LA SECRETARÍA DE EDUCACIÓN MUNICIPAL</t>
  </si>
  <si>
    <t>Contratar la prestación de serivicios profesionales como abogado para las actividades de defensa y representación judicial, elaboración, proyección y revisión de actos administrativos, oficios, derechos de petición y conceptos juridicos, contestación de tutelas y contratación de la Secretaría de Educación Municipal</t>
  </si>
  <si>
    <t>2.3.2.02.02.009.2201015.041.91121.026</t>
  </si>
  <si>
    <t>Suministro de elementos de merchandising e impresos necesarios para el cumplimiento de las funciones administrativas, así como para la ejecución de las actividades contenidas en los diferentes proyectos.</t>
  </si>
  <si>
    <t>Viaticos y gastos de viajes</t>
  </si>
  <si>
    <t>2.3.1.01.01.001.10.2201015.041.91121.026</t>
  </si>
  <si>
    <t>Suministro de tiquetes aéreos para los diferentes destinos que requiera la secretaría de educación municipal y funcionarios de las Instituciones Educativas Oficiales Del Municipio De Armenia</t>
  </si>
  <si>
    <t xml:space="preserve">Prestación de servicios de fotocopiado en blanco y negro, fotocopiado a color, argollado, empastado y plotter. En la Secretaria De Educación Municipal </t>
  </si>
  <si>
    <t>2.3.2.02.02.009.2201015.041.91119.001</t>
  </si>
  <si>
    <t>Contratar la prestación de servicios para la elaboración de estudios del sector y de mercado del proceso de contratación de la secretaria de educación municipal</t>
  </si>
  <si>
    <t>Contrato de renovación de hosting para la página web de la secretaria de educación municipal de Armenia.</t>
  </si>
  <si>
    <t>contrato de servicios de instalación y mantenimiento correctivo de los equipos tecnológicos y redes (datos y eléctrica) de la secretaria de educación municipal de Armenia</t>
  </si>
  <si>
    <t>Capacitación bienestar social y estímulos</t>
  </si>
  <si>
    <t xml:space="preserve">Suministro de cartuchos de tinta, cintas y tóner originales y recargas de los mismos, para ser distribuidos como insumos a los equipos de impresión en la secretaria de educación municipal </t>
  </si>
  <si>
    <t>Contratar el servicio de recolección y entrega de correspondencia y encomiendas que requiera el municipio de armenia en la modalidad de mensajería expresa, con cobertura rural, urbana, regional y nacional, para la ejecución de las actividades administrativas y las contenidas en los diferentes proyectos establecidos en el plan de desarrollo 2020 – 2023 “armenia es pa todos”.  </t>
  </si>
  <si>
    <t>Contratar la prestación de servicios para prestar en la gestión documental del proceso de asuntos legales y públicos de la secretaría de educación municipal</t>
  </si>
  <si>
    <t xml:space="preserve">Suministro de papelería blanca y útiles de escritorio para ser distribuidos como insumo en la secretaria de educación municipal </t>
  </si>
  <si>
    <t>Pago mensual del servicio de teléfono de las líneas de la Secretaría de Educación Municipal</t>
  </si>
  <si>
    <t>Contratar la prestación de servicios profesionales para apoyar el proceso de mejoramiento de la calidad educativa mediante acciones de acompañamiento psicométrico para un mejor análisis y uso de los resultados de la evaluación interna y externa que se realiza a los estudiantes de las instituciones educativas oficiales del municipio de armenia.</t>
  </si>
  <si>
    <t>Contrato de  prestacion de servicio de vigilancia privada para los diferentes inmuebles del municipio de Armenia, Quindío o aquellos que se encuentren bajo su responsabilidad, así como el monitoreo vía radio o gprs.</t>
  </si>
  <si>
    <t>Adquisición de prendas, vestido de labor y calzado requeridas para el cumplimiento de las competencias de las secretarías y departamentos administrativos del municipio de armenia.</t>
  </si>
  <si>
    <t>Contrato para Suministro de tiquetes aéreos para los diferentes destinos que requiera la secretaría de educación municipal y funcionarios de las Instituciones Educativas Oficiales Del Municipio De Armenia</t>
  </si>
  <si>
    <t>Cancelación de Viaticos y gastos de viaje</t>
  </si>
  <si>
    <t xml:space="preserve"> 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</si>
  <si>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Suministro de elementos de bioseguridad y de protección personal para la alternancia en las instituciones educativas oficiales de la secretaria de educación del municipio de armenia, en el marco de la pandemia sars-cov2 covid 19.”</t>
  </si>
  <si>
    <t>Adquisición del programa de seguros que ampare y proteja las personas, los activos, intereses patrimoniales, bienes muebles e inmuebles de propiedad del municipio de armenia, asi como todos aquellos por lo que sea ser legalmente responsable o que le corresponda asegurar por disposición legal o contractual.</t>
  </si>
  <si>
    <t>Contrato para Prestación de servicios para realizar las actividades de aseo y limpieza en las diferentes dependencias de la administración donde se prestan los servicios, así como en los CDC y en las instituciones educativas oficiales de la secretaría de educación del municipio de armenia Quindío.</t>
  </si>
  <si>
    <t>Un contrato para Riesgos  Profesionales Estudiantes Media Tecnica</t>
  </si>
  <si>
    <t>Un evento financiado para Suministro de medallería y reconocimiento para diferentes actividades y eventos protocolarios que se adelantan en el municipio de armenia y en la secretaria de educación.</t>
  </si>
  <si>
    <t>Implementación de la Política de Educación Inicial y grado de transición en las instituciones eduactivas oficiales en el marco del sistema de gestión del macroproceso de educación inicial</t>
  </si>
  <si>
    <t xml:space="preserve">Vinculación de docentes de apoyo temporal </t>
  </si>
  <si>
    <t>Cobertura Educativa</t>
  </si>
  <si>
    <t>Contratación de personal profesional para apoyar procesos de convivenccia escolar</t>
  </si>
  <si>
    <t xml:space="preserve">Pago mensual de Suministro de gas </t>
  </si>
  <si>
    <t xml:space="preserve">'105.11.2.3.2.02.02.009.2201028.074.91119.001  </t>
  </si>
  <si>
    <t>Un Compra de equipos, utencillos y menaje para dotación de comedorees</t>
  </si>
  <si>
    <t>NÓMINA MUNICIPIO RECURSOS PROPIOS</t>
  </si>
  <si>
    <t>TOTAL PTO. 2022</t>
  </si>
  <si>
    <t>Unidad de Alimentación Escolar de la SEM  (Nota: Esta meta se alcanza con recuros de gestión, talento humano y equipos de la SEM).</t>
  </si>
  <si>
    <t xml:space="preserve">CONTRATAR LA PRESTACIÓN DE SERVICIOS CON ENTIDADES PARA CAPACITAR A DOCENTES DE LAS INSTITUCIONES EDUCATIVAS OFICIALES DEL MUNICIPIO DE ARMENIA EN HABILIDADES QUE FACILITEN LA ATENCION Y EDUCACIÓN A PRIMERA INFANCIA.  </t>
  </si>
  <si>
    <t>CONVENIOS Y/O CONTRATOS PARA LA PRESTACIÓN DE LOS SERVICIOS DE APOYO A LA GESTIÓN CON EL FIN DE CONTRIBUIR EN LA FORMACIÓN DEPORTIVA, ARTÍSTICA Y CULTURAL DE LOS NIÑOS, NIÑAS Y JÓVENES DE LAS INSTITUCIONES EDUCATIVAS OFICIALES DEL MUNICIPIO DE ARMENIA</t>
  </si>
  <si>
    <t>MANTENIMIENTO, CONSTRUCCION Y ADECUACION DE INFRAESTRUCTURA EDUCATIVA</t>
  </si>
  <si>
    <t>CONTRATAR LAS CONSULTORIAS DE DISEÑO Y/O ESTUDIOS TÉCNICOS Y TRÁMITES RELACIONADOS CON LOS PROYECTOS DE CONSTRUCCIÓN, ADECUACIÓN Y MANTENIEMIENTO DE LA INFRAESTRUCTURA FÍSICA DE LAS INSTITUCIONES EDUCATIVAS OFICIALES DEL MUNICIPIO DE ARMENIA.</t>
  </si>
  <si>
    <t>RENDIMIENTOS FINANCIEROS DESAHORRO FONPET</t>
  </si>
  <si>
    <t>PRESTACIÓN DE SERVICIOS PROFESIONALES COMO INGENIERO CIVIL CON EL FIN DE BRINDAR APOYO A LOS PROYECTOS TÉCNICOS Y DE GESTIÓN RELACIONADOS CON LA INFRAESTRUCTURA FÍSICA DE LAS INSTITUCIONES EDUCATIVAS OFICIALES DEL MUNICIPIO DE ARMENIA</t>
  </si>
  <si>
    <t>PRESTACIÓN DE SERVICIOS PROFESIONALES COMO ARQUITECTO CON EL FIN DE BRINDAR APOYO A LOS PROYECTOS TÉCNICOS Y DE GESTIÓN RELACIONADOS CON LA INFRAESTRUCTURA FÍSICA DE LAS INSTITUCIONES EDUCATIVAS OFICIALES DEL MUNICIPIO DE ARMENIA</t>
  </si>
  <si>
    <t>CONSULTORÍA: INTERVENTORÍA TÉCNICA, ADMINISTRATIVA, FINANCIERA, CONTABLE, AMBIENTAL Y JURÍDICA PARA LA  ADECUACIÓN DE LAS INSTALACIONES DE INSTITUCIONES EDUCATIVAS</t>
  </si>
  <si>
    <t>COMPRA DE MOBILIARIO ESCOLAR MEDIANTE EL CUAL SE BENEFICIARÁN ESTUDIANTES DE LAS INSTITUCIONES EDUCATIVAS OFICIALES DEL MUNICIPIO DE ARMENIA</t>
  </si>
  <si>
    <t>MANTENIMIENTO Y ALOJAMIENTO EN LA NUBE DE CAMARAS DE VIGILANCIA DONADAS A 10 SEDES EDUCATIVAS OFICIALES DEL MUNICIPIO DE ARMENIA.</t>
  </si>
  <si>
    <t>convenios y/o contratos con el fin de apoyar la gestion del proyecto</t>
  </si>
  <si>
    <t>CONTRATAR LA PRESTACIÓN DE SERVICIOS COMO INSTRUCTOR DE LA ESCUELA DE MÚSICA LUIS ÁNGEL RAMÍREZ DE LA CIUDAD DE ARMENIA.</t>
  </si>
  <si>
    <t>CONTRATAR LA PRESTACIÓN DE SERVICIOS PROFESIONALES PARA COORDINAR LA EJECUCIÓN DEL PROGRAMA ESCUELA DE PADRES PARA LAS INSTITUCIONES EDUCATIVAS DESIGNADAS POR LA SECRETARÍA DE EDUCACIÓN MUNICIPAL DE ARMENIA.</t>
  </si>
  <si>
    <t>CONTRATAR LA PRESTACIÓN DE SERVICIOS PROFESIONALES PARA APOYAR LAS ACTIVIDADES FORMATIVAS PLANTEADAS EN EL MARCO DEL PROGRAMA ESCUELA DE PADRES PARA LAS INSTITUCIONES EDUCATIVAS DESIGNADAS POR LA SECRETARÍA DE EDUCACIÓN MUNICIPAL DE ARMENIA</t>
  </si>
  <si>
    <t xml:space="preserve">CONVENIOS Y/O CONTRATACIÓN DE LA PRESTACIÓN DE SERVICIOS DE APOYO A LA GESTIÓN CON EL FIN DE APOYAR LA IMPLEMENTACIÓN DEL PLAN MUNICIPAL DE LECTURA Y ESCRITURA CON ESTUDIANTES DE LAS INSTITUCIONES EDUCATIVAS OFICIALES DEL MUNICIPIO DE ARMENIA, QUINDÍO. </t>
  </si>
  <si>
    <t>Dotación de equipos de cómputo, tecnologicos, licencias, software ofimático y ayudas audiovisuales</t>
  </si>
  <si>
    <t>Mantenimiento infraestructura tecnologica de equipos de computo y redes.</t>
  </si>
  <si>
    <t xml:space="preserve">Contratación de personal profesional, tecnólogo y técnico para apoyar proceso </t>
  </si>
  <si>
    <t>Contratar prestación servicios interprete y modelos lingüisticos y otros para apoyar a apoyar a población con discapacidad.</t>
  </si>
  <si>
    <t xml:space="preserve">Convenio y/o CONTRATO INTERADMINISTRATIVO ENTRE EL MUNICIPIO DE ARMENIA -SECRETARIA DE EDUCACIÓN MUNICIPAL,  LA UNIVERSIDAD DEL QUINDIO  Y EL SENA CON EL FIN DE ATENDER A LOS ESTUDIANTES DE LAS INSTITUCIONES EDUCATIVAS OFICIALES SELECCIONADAS POR LA SECRETARIA DE EDUCACIÓN QUE SE ENCUENTRAN ADSCRITOS AL PROGRAMA DE ARTICULACIÓN DE LA EDUCACIÓN MEDIA Y LA EDUCACIÓN SUPERIOR EN EL MUNICIPIO DE ARMENIA. </t>
  </si>
  <si>
    <t>Capacitaciones a docentes de Instituciones Educativas.</t>
  </si>
  <si>
    <t>Transferencia de recursos  a IEOMA  por reconocimiento de siniestros por parte de la Aseguradora  a la entidad territorial.</t>
  </si>
  <si>
    <t>SGP PRIMERA INFANCIA, 'RENDIMIENTOS FINANCIEROS SGP PRIMERA INFANCIA</t>
  </si>
  <si>
    <t>Compra de insumos, material deportivo, equipos de cómputo y material pedagógico para la formación y apoyo en el trabajo académico que desarrollan los estudiantes adscritos al sistema de responsabilidad penal de adolescentes de la institución educativa INEM de Armenia</t>
  </si>
  <si>
    <t>Contratar la prestación de servicios con el fin de capacitar a docentes de las instituciones educativas oficiales del municipio de armenia en habilidades que faciliten la identificación de niños, niñas y adolescentes con capacidades o talentos excepcionales, en el abordaje de inclusión y equidad en educación</t>
  </si>
  <si>
    <t>Recursos  Propios</t>
  </si>
  <si>
    <t xml:space="preserve">Protocolización de convenios y contratos interadministrativos con Institucciones de Educación Superior.  </t>
  </si>
  <si>
    <t>Convenio y/o CONTRATO INTERADMINISTRATIVO CON EL FIN DE FORTALECER LAS COMPETENCIAS LINGÜÍSTICO - COMUNICATIVAS EN LENGUA EXTRANJERA PARA ESTUDIANTES DE LAS INSTITUCIONES EDUCATIVAS OFICIALES DE ARMENIA SELECCIONADOS POR LA SECRETARÍA DE EDUCACIÓN MUNICIPAL.</t>
  </si>
  <si>
    <t>Devolución recursos por aprobación de licencias de funcionamiento IETDH</t>
  </si>
  <si>
    <t>Garantizar la atención educativa de los estudiantes con discapacidad , de acuerdo a lo establecido en el Decreto 1421 de 2018</t>
  </si>
  <si>
    <t>Garantizar la atención educativa de los estudiantes con discapacidad , de acuerdo a lo establecido en el Decreto 1421 de 2019</t>
  </si>
  <si>
    <t>Garantizar la atención educativa de los estudiantes con discapacidad , de acuerdo a lo establecido en el Decreto 1421 de 2020</t>
  </si>
  <si>
    <t>Garantizar la atención educativa de los estudiantes con discapacidad , de acuerdo a lo establecido en el Decreto 1421 de 2021</t>
  </si>
  <si>
    <t>Administrativa y Financiera. NOTA: EN ESTA ACTIVIDAD SE HA COLOCADO EL RUBRO PRESUPUESTAL GENERAL DE "SGP PRESTACIÓN DE SERVICIOS" Y NO SE HAN COLOCADO LOS RUBROS ESPECÍFICOS CONCERNIENTE A LOS DIFERENTES COMPONENTES DE LA NÓMINA: VACACIONES, HORAS EXTRAS, PRESTACIONES SOCIALES, ETC.).</t>
  </si>
  <si>
    <t>105.02.2.3.1.01.01.001.01.2201015.119.91121.026</t>
  </si>
  <si>
    <t>105.02.2.3.2.02.02.009.2201015.119.91119.001</t>
  </si>
  <si>
    <t>105.02.2.3.2.02.02.009.2201015.119.91119.939</t>
  </si>
  <si>
    <t>RENDIMIENTOS FINANCIEROS OTRAS TRANSFERENCIAS A NIVEL CENTRAL PARA INVERSION COVID</t>
  </si>
  <si>
    <t>105.11.2.3.2.02.02.005.2201052.007.54129.028</t>
  </si>
  <si>
    <t>105.11.2.3.2.02.02.005.2201052.007.54129.702</t>
  </si>
  <si>
    <t>105.11.2.3.2.02.02.009.2201066.090.91119.001</t>
  </si>
  <si>
    <t>105.11.2.3.2.02.02.009.2201069.086.91119.028</t>
  </si>
  <si>
    <t>105.11.2.3.2.02.02.009.2201043.085.91119.028</t>
  </si>
  <si>
    <t>105.11.2.3.2.02.02.009.2202007.077.91119.001</t>
  </si>
  <si>
    <t>105.11.2.3.2.02.02.009.2201034.082.91119.028</t>
  </si>
  <si>
    <t>105.11.2.3.2.02.02.009.2201035.081.91119.028</t>
  </si>
  <si>
    <t>105.11.2.3.2.02.02.009.2201069.080.91119.028</t>
  </si>
  <si>
    <t>105.11.2.3.2.02.02.009.2202015.078.91119.150</t>
  </si>
  <si>
    <t>105.11.2.3.2.02.02.009.2202015.078.91121.151</t>
  </si>
  <si>
    <t>105.01.2.3.2.02.02.009.2201015.044.91119.026</t>
  </si>
  <si>
    <t>105.01.2.3.2.02.02.009.2201050.043.91119.641</t>
  </si>
  <si>
    <t>Instituciones o sedes educativas con conectividad mejorada</t>
  </si>
  <si>
    <t>105.11.2.3.2.02.02.009.2201028.074.91119.001</t>
  </si>
  <si>
    <t>105.06.2.3.2.02.02.009.2201033.101.91121.026</t>
  </si>
  <si>
    <t>SGP -CONECTIVIDAD</t>
  </si>
  <si>
    <t>Contrato de prestación de servicios profesionales para apoyar el proceso de verificación y análisis del pasivo pensional de la Secretaría de Educación Municipal</t>
  </si>
  <si>
    <t>Contrato de prestación de servicios profesionales para apoyar el proceso de liquidación y trámite de prestaciones económicas y sentencias judiciales del personal docente en la Secretaría de Educación Municipal de Armenia</t>
  </si>
  <si>
    <t>REC BCE PROPIOS</t>
  </si>
  <si>
    <t>Contratar la prestación de servicios profesionales para apoyar la implementación y el desarrollo de acciones de prevención de consumo de sustancias psicoactivas en las instituciones educativas oficiales del Municipio de Armenia</t>
  </si>
  <si>
    <t>Contratar la prestación de servicios profesionales con el fin de apoyar la implementación del Centro de Inclusión Educativa en la Secretaría de Educación de Armenia</t>
  </si>
  <si>
    <t>Contratar la prestación de servicios con el fin de apoyar la implementación del Centro de Inclusión Educativa en la Secretaría de Educación de Armenia</t>
  </si>
  <si>
    <t>SGP CALIDAD MATRÍCULA OFICIAL Y REC BCE PROPIOS</t>
  </si>
  <si>
    <t>SGP CALIDAD MATRICULA OFICIAL   'RECURSOS RECURSOS PROPIOS Y REC BCE PROPIOS</t>
  </si>
  <si>
    <t>SGP CALIDAD MATRICULA OFICIAL Y REC BCE PROPIOS</t>
  </si>
  <si>
    <t>SGP CALIDAD GRATUIDAD, REC BCE PROPIOS, REC BCE SGP MATRÍCULA OFICIAL, REC BCE RENDIMIENTOS FINANCIEROS SPG CALIDAD MATRÍCULA OFICIAL, REC BCE OTRAS TRANSFERENCIAS  DEL NIVEL CENTRAL PARA INVERSIÓN-COVID, Y REC BCE RENDIMIENTOS FINANCIEROS OTRAS TRANSFERENCIAS DEL NIVEL CENTRAL PARA INVERSIÓN-COVID</t>
  </si>
  <si>
    <t>RECURSOS PROPIOS Y REC BCE PROPIOS</t>
  </si>
  <si>
    <t>RENDIMIENTOS FINANCIEROS DESAHORRO FONPET Y REC BCE DESAHORRO FONPET</t>
  </si>
  <si>
    <t>105.11.2.3.2.02.02.005.2201052.007.54129.702 Y 10511.23202020090000220106708991119.709</t>
  </si>
  <si>
    <t>105.11.2.3.2.02.02.005.2201052.007.54129.702 Y  10511.23202020090000220106708991119.709</t>
  </si>
  <si>
    <t>105.06.2.3.2.02.02.009.2201033.101.91121.026 Y "10501.23202020090000220101504191119.210"</t>
  </si>
  <si>
    <t>"10501.23202020090000220101504191119.210"</t>
  </si>
  <si>
    <t>105.11.2.3.2.02.02.009.2201069.080.91119.028 Y "10501.23202020090000220101504191119.210"</t>
  </si>
  <si>
    <t>105.11.2.3.2.02.02.009.2201043.085.91119.028 Y "10501.23202020090000220101504191119.210"</t>
  </si>
  <si>
    <t>105.11.2.3.2.02.02.009.2201015.076.91119.028   '105.11.2.3.2.02.02.009.2201029.076.91119.001 Y "10501.23202020090000220101504191119.210"</t>
  </si>
  <si>
    <t>2.3.2.02.02.009.2201015.041.91119.026 Y "10501.23202020090000220101504191119.210"</t>
  </si>
  <si>
    <t>2.3.2.02.02.009.2201015.041.91119.001 Y "10501.23202020090000220101504191119.210"</t>
  </si>
  <si>
    <t>Contratar la. Capacitación bienestar social y estímulos</t>
  </si>
  <si>
    <t xml:space="preserve">
Contrato de prestación de servicios para realizar los diferentes exámenes médicos ocupacionales que se requieran para los funcionarios asdcritos a la Secretraría de Educación Municipal
</t>
  </si>
  <si>
    <t xml:space="preserve"> Transferencia de recursos  a IEOMA  por asignacion de calidad gratuidad SSF por el MEN  y  transferencias de recursos por parte de la entidad territorial </t>
  </si>
  <si>
    <t xml:space="preserve"> Adquisición  de Equipos de Computo para oficina</t>
  </si>
  <si>
    <t>JULIETA GÓMEZ DE CORTÉS</t>
  </si>
  <si>
    <t>SECRETARÍA O  ENTIDAD RESPONSABLE: 2.5 SECRETARÍA DE EDUCACIÓN</t>
  </si>
  <si>
    <t>JOSE MANUEL RÍOS MORALES</t>
  </si>
  <si>
    <t>Contrato de prestación de servicios profesionales para apoyar la gestión documental y adminsitrativa del Despacho.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</si>
</sst>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 #,##0_-;_-* &quot;-&quot;_-;_-@_-"/>
    <numFmt numFmtId="165" formatCode="_-* #,##0.00_-;\-* #,##0.00_-;_-* &quot;-&quot;??_-;_-@_-"/>
    <numFmt numFmtId="166" formatCode="_(&quot;$&quot;\ * #,##0_);_(&quot;$&quot;\ * \(#,##0\);_(&quot;$&quot;\ * &quot;-&quot;_);_(@_)"/>
    <numFmt numFmtId="167" formatCode="_-&quot;$&quot;\ * #,##0.00_-;\-&quot;$&quot;\ * #,##0.00_-;_-&quot;$&quot;\ * &quot;-&quot;??_-;_-@_-"/>
    <numFmt numFmtId="168" formatCode="&quot;$&quot;\ #,##0"/>
    <numFmt numFmtId="169" formatCode="_-&quot;$&quot;\ * #,##0.00_-;\-&quot;$&quot;\ * #,##0.00_-;_-&quot;$&quot;\ * &quot;-&quot;_-;_-@_-"/>
    <numFmt numFmtId="170" formatCode="_-* #,##0_-;\-* #,##0_-;_-* &quot;-&quot;??_-;_-@_-"/>
    <numFmt numFmtId="171" formatCode="_(* #,##0_);_(* \(#,##0\);_(* &quot;-&quot;??_);_(@_)"/>
  </numFmts>
  <fonts count="39" x14ac:knownFonts="1">
    <font>
      <sz val="10"/>
      <name val="Arial"/>
      <family val="2"/>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0"/>
      <name val="Arial"/>
      <family val="2"/>
    </font>
    <font>
      <b/>
      <sz val="11"/>
      <color rgb="FF6F6F6E"/>
      <name val="Calibri"/>
      <family val="2"/>
      <scheme val="minor"/>
    </font>
    <font>
      <sz val="11"/>
      <color theme="1"/>
      <name val="Calibri"/>
      <family val="2"/>
      <scheme val="minor"/>
    </font>
    <font>
      <sz val="18"/>
      <name val="Arial"/>
      <family val="2"/>
    </font>
    <font>
      <b/>
      <sz val="18"/>
      <name val="Arial"/>
      <family val="2"/>
    </font>
    <font>
      <b/>
      <sz val="18"/>
      <color theme="1"/>
      <name val="Arial"/>
      <family val="2"/>
    </font>
    <font>
      <sz val="18"/>
      <color rgb="FFFF0000"/>
      <name val="Arial"/>
      <family val="2"/>
    </font>
    <font>
      <sz val="10"/>
      <color theme="1"/>
      <name val="Arial"/>
      <family val="2"/>
    </font>
    <font>
      <sz val="10"/>
      <color rgb="FF000000"/>
      <name val="Arial"/>
      <family val="2"/>
    </font>
    <font>
      <b/>
      <sz val="10"/>
      <color rgb="FF000000"/>
      <name val="Arial"/>
      <family val="2"/>
    </font>
    <font>
      <sz val="10"/>
      <name val="Calibri"/>
      <family val="2"/>
      <scheme val="minor"/>
    </font>
    <font>
      <sz val="9"/>
      <name val="Arial"/>
      <family val="2"/>
    </font>
    <font>
      <sz val="11"/>
      <name val="Arial"/>
      <family val="2"/>
    </font>
    <font>
      <b/>
      <sz val="14"/>
      <name val="Arial"/>
      <family val="2"/>
    </font>
    <font>
      <sz val="11"/>
      <name val="Calibri"/>
      <family val="2"/>
    </font>
    <font>
      <sz val="11"/>
      <color theme="1"/>
      <name val="Arial"/>
      <family val="2"/>
    </font>
    <font>
      <sz val="9"/>
      <color indexed="81"/>
      <name val="Tahoma"/>
      <family val="2"/>
    </font>
    <font>
      <b/>
      <sz val="9"/>
      <color indexed="81"/>
      <name val="Tahoma"/>
      <family val="2"/>
    </font>
    <font>
      <b/>
      <sz val="10"/>
      <color theme="1"/>
      <name val="Arial"/>
      <family val="2"/>
    </font>
    <font>
      <b/>
      <sz val="10"/>
      <name val="Arial"/>
      <family val="2"/>
    </font>
    <font>
      <sz val="14"/>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4" tint="0.79998168889431442"/>
        <bgColor rgb="FF000000"/>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7"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9" fillId="24" borderId="32">
      <alignment horizontal="center" vertical="center" wrapText="1"/>
    </xf>
    <xf numFmtId="0" fontId="11" fillId="22" borderId="0" applyNumberFormat="0" applyBorder="0" applyAlignment="0" applyProtection="0"/>
    <xf numFmtId="0" fontId="20" fillId="0" borderId="0"/>
    <xf numFmtId="0" fontId="18" fillId="0" borderId="0"/>
    <xf numFmtId="0" fontId="20" fillId="0" borderId="0"/>
    <xf numFmtId="0" fontId="18" fillId="23" borderId="4" applyNumberFormat="0" applyAlignment="0" applyProtection="0"/>
    <xf numFmtId="9" fontId="18" fillId="0" borderId="0" applyFill="0" applyBorder="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8" fillId="0" borderId="7" applyNumberFormat="0" applyFill="0" applyAlignment="0" applyProtection="0"/>
    <xf numFmtId="0" fontId="15" fillId="0" borderId="8" applyNumberFormat="0" applyFill="0" applyAlignment="0" applyProtection="0"/>
    <xf numFmtId="167"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cellStyleXfs>
  <cellXfs count="254">
    <xf numFmtId="0" fontId="0" fillId="0" borderId="0" xfId="0"/>
    <xf numFmtId="0" fontId="21" fillId="0" borderId="9" xfId="0" applyFont="1" applyFill="1" applyBorder="1" applyAlignment="1">
      <alignment vertical="center" wrapText="1"/>
    </xf>
    <xf numFmtId="0" fontId="21" fillId="0" borderId="0" xfId="0" applyFont="1" applyFill="1" applyBorder="1" applyAlignment="1">
      <alignment vertical="center" wrapText="1"/>
    </xf>
    <xf numFmtId="0" fontId="21" fillId="0" borderId="10" xfId="0" applyFont="1" applyFill="1" applyBorder="1" applyAlignment="1">
      <alignment vertical="center" wrapText="1"/>
    </xf>
    <xf numFmtId="0" fontId="21" fillId="27" borderId="20" xfId="0" applyFont="1" applyFill="1" applyBorder="1" applyAlignment="1">
      <alignment horizontal="center" vertical="center" wrapText="1"/>
    </xf>
    <xf numFmtId="0" fontId="21" fillId="27" borderId="21" xfId="0" applyFont="1" applyFill="1" applyBorder="1" applyAlignment="1">
      <alignment horizontal="center" vertical="center" wrapText="1"/>
    </xf>
    <xf numFmtId="0" fontId="21" fillId="27" borderId="22" xfId="0" applyFont="1" applyFill="1" applyBorder="1" applyAlignment="1">
      <alignment horizontal="center" vertical="center" wrapText="1"/>
    </xf>
    <xf numFmtId="0" fontId="22" fillId="27" borderId="21" xfId="0" applyFont="1" applyFill="1" applyBorder="1" applyAlignment="1">
      <alignment horizontal="center" vertical="center" wrapText="1"/>
    </xf>
    <xf numFmtId="168" fontId="22" fillId="27" borderId="21" xfId="0" applyNumberFormat="1" applyFont="1" applyFill="1" applyBorder="1" applyAlignment="1">
      <alignment horizontal="right" vertical="center" wrapText="1"/>
    </xf>
    <xf numFmtId="0" fontId="22" fillId="27" borderId="22" xfId="0" applyFont="1" applyFill="1" applyBorder="1" applyAlignment="1">
      <alignment horizontal="center" vertical="center" wrapText="1"/>
    </xf>
    <xf numFmtId="167" fontId="21" fillId="0" borderId="0" xfId="0" applyNumberFormat="1" applyFont="1" applyFill="1" applyBorder="1" applyAlignment="1">
      <alignment vertical="center"/>
    </xf>
    <xf numFmtId="0" fontId="21" fillId="25" borderId="31" xfId="0" applyFont="1" applyFill="1" applyBorder="1" applyAlignment="1">
      <alignment horizontal="center" vertical="center" wrapText="1"/>
    </xf>
    <xf numFmtId="0" fontId="21" fillId="0" borderId="0" xfId="0" applyFont="1" applyFill="1" applyBorder="1" applyAlignment="1">
      <alignment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right" vertical="center" wrapText="1"/>
    </xf>
    <xf numFmtId="0" fontId="21" fillId="0" borderId="21" xfId="0" applyFont="1" applyBorder="1" applyAlignment="1">
      <alignment vertical="center" wrapText="1"/>
    </xf>
    <xf numFmtId="0" fontId="21" fillId="0" borderId="21" xfId="0" applyFont="1" applyFill="1" applyBorder="1" applyAlignment="1">
      <alignment horizontal="center" vertical="center" wrapText="1"/>
    </xf>
    <xf numFmtId="0" fontId="21" fillId="0" borderId="11" xfId="0" applyFont="1" applyBorder="1" applyAlignment="1">
      <alignment vertical="center" wrapText="1"/>
    </xf>
    <xf numFmtId="167" fontId="21" fillId="0" borderId="0" xfId="0" applyNumberFormat="1" applyFont="1" applyBorder="1" applyAlignment="1">
      <alignment horizontal="right" vertical="center" wrapText="1"/>
    </xf>
    <xf numFmtId="0" fontId="22"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167" fontId="21" fillId="0" borderId="0" xfId="45" applyFont="1" applyBorder="1" applyAlignment="1">
      <alignment horizontal="right" vertical="center" wrapText="1"/>
    </xf>
    <xf numFmtId="0" fontId="21" fillId="0" borderId="0" xfId="0" applyFont="1" applyFill="1" applyAlignment="1">
      <alignment horizontal="center" vertical="center" wrapText="1"/>
    </xf>
    <xf numFmtId="0" fontId="21" fillId="0" borderId="0" xfId="0" applyFont="1" applyAlignment="1">
      <alignment horizontal="center" vertical="center" wrapText="1"/>
    </xf>
    <xf numFmtId="168" fontId="21" fillId="0" borderId="0" xfId="0" applyNumberFormat="1" applyFont="1" applyFill="1" applyAlignment="1">
      <alignment horizontal="right" vertical="center" wrapText="1"/>
    </xf>
    <xf numFmtId="168" fontId="21" fillId="0" borderId="0" xfId="0" applyNumberFormat="1" applyFont="1" applyAlignment="1">
      <alignment horizontal="right" vertical="center" wrapText="1"/>
    </xf>
    <xf numFmtId="167" fontId="21" fillId="0" borderId="0" xfId="0" applyNumberFormat="1" applyFont="1" applyFill="1" applyBorder="1" applyAlignment="1">
      <alignment horizontal="center" vertical="center" wrapText="1"/>
    </xf>
    <xf numFmtId="168" fontId="21" fillId="0" borderId="0" xfId="0" applyNumberFormat="1" applyFont="1" applyFill="1" applyBorder="1" applyAlignment="1">
      <alignment horizontal="right" vertical="center" wrapText="1"/>
    </xf>
    <xf numFmtId="0" fontId="21" fillId="0" borderId="21" xfId="0" applyFont="1" applyBorder="1" applyAlignment="1">
      <alignment horizontal="left" vertical="center" wrapText="1"/>
    </xf>
    <xf numFmtId="0" fontId="22" fillId="0" borderId="0" xfId="0" applyFont="1" applyBorder="1" applyAlignment="1">
      <alignment horizontal="left" vertical="center" wrapText="1"/>
    </xf>
    <xf numFmtId="0" fontId="21" fillId="0" borderId="21" xfId="0" applyFont="1" applyBorder="1" applyAlignment="1">
      <alignment horizontal="center" vertical="center" wrapText="1"/>
    </xf>
    <xf numFmtId="0" fontId="21" fillId="0" borderId="0" xfId="0" applyFont="1" applyFill="1" applyBorder="1" applyAlignment="1">
      <alignment horizontal="center" vertical="center" wrapText="1"/>
    </xf>
    <xf numFmtId="0" fontId="21" fillId="25" borderId="3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2" fillId="25" borderId="21" xfId="0" applyFont="1" applyFill="1" applyBorder="1" applyAlignment="1">
      <alignment vertical="center" wrapText="1"/>
    </xf>
    <xf numFmtId="0" fontId="22" fillId="25" borderId="11" xfId="0" applyFont="1" applyFill="1" applyBorder="1" applyAlignment="1">
      <alignment vertical="center" wrapText="1"/>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lignment vertical="center"/>
    </xf>
    <xf numFmtId="167" fontId="21" fillId="0" borderId="0" xfId="45" applyFont="1" applyFill="1" applyBorder="1" applyAlignment="1">
      <alignment vertical="center"/>
    </xf>
    <xf numFmtId="0" fontId="26" fillId="28" borderId="19" xfId="0" applyFont="1" applyFill="1" applyBorder="1" applyAlignment="1">
      <alignment horizontal="center" vertical="center" wrapText="1"/>
    </xf>
    <xf numFmtId="0" fontId="26" fillId="28" borderId="19" xfId="0" applyFont="1" applyFill="1" applyBorder="1" applyAlignment="1">
      <alignment vertical="center" wrapText="1"/>
    </xf>
    <xf numFmtId="10" fontId="26" fillId="28" borderId="19" xfId="0" applyNumberFormat="1" applyFont="1" applyFill="1" applyBorder="1" applyAlignment="1">
      <alignment horizontal="center" vertical="center" wrapText="1"/>
    </xf>
    <xf numFmtId="9" fontId="26" fillId="28" borderId="19" xfId="0" applyNumberFormat="1" applyFont="1" applyFill="1" applyBorder="1" applyAlignment="1">
      <alignment horizontal="center" vertical="center" wrapText="1"/>
    </xf>
    <xf numFmtId="0" fontId="26" fillId="28" borderId="19" xfId="0" applyFont="1" applyFill="1" applyBorder="1" applyAlignment="1">
      <alignment horizontal="left" vertical="center" wrapText="1"/>
    </xf>
    <xf numFmtId="0" fontId="26" fillId="28" borderId="43" xfId="0" applyFont="1" applyFill="1" applyBorder="1" applyAlignment="1">
      <alignment horizontal="center" vertical="center" wrapText="1"/>
    </xf>
    <xf numFmtId="0" fontId="26" fillId="28" borderId="43" xfId="0" applyFont="1" applyFill="1" applyBorder="1" applyAlignment="1">
      <alignment vertical="center" wrapText="1"/>
    </xf>
    <xf numFmtId="10" fontId="26" fillId="28" borderId="43" xfId="0" applyNumberFormat="1" applyFont="1" applyFill="1" applyBorder="1" applyAlignment="1">
      <alignment horizontal="center" vertical="center" wrapText="1"/>
    </xf>
    <xf numFmtId="9" fontId="26" fillId="28" borderId="43" xfId="0" applyNumberFormat="1" applyFont="1" applyFill="1" applyBorder="1" applyAlignment="1">
      <alignment horizontal="center" vertical="center" wrapText="1"/>
    </xf>
    <xf numFmtId="0" fontId="26" fillId="28" borderId="43" xfId="0" applyFont="1" applyFill="1" applyBorder="1" applyAlignment="1">
      <alignment horizontal="left" vertical="center" wrapText="1"/>
    </xf>
    <xf numFmtId="0" fontId="26" fillId="29" borderId="19" xfId="0" applyFont="1" applyFill="1" applyBorder="1" applyAlignment="1">
      <alignment vertical="center" wrapText="1"/>
    </xf>
    <xf numFmtId="1" fontId="26" fillId="28" borderId="19" xfId="0" applyNumberFormat="1" applyFont="1" applyFill="1" applyBorder="1" applyAlignment="1">
      <alignment horizontal="center" vertical="center" wrapText="1"/>
    </xf>
    <xf numFmtId="0" fontId="26" fillId="28" borderId="15" xfId="0" applyFont="1" applyFill="1" applyBorder="1" applyAlignment="1">
      <alignment horizontal="justify" vertical="center" wrapText="1"/>
    </xf>
    <xf numFmtId="0" fontId="27" fillId="28" borderId="19" xfId="0" applyFont="1" applyFill="1" applyBorder="1" applyAlignment="1">
      <alignment horizontal="center" vertical="center" wrapText="1"/>
    </xf>
    <xf numFmtId="0" fontId="27" fillId="28" borderId="43" xfId="0" applyFont="1" applyFill="1" applyBorder="1" applyAlignment="1">
      <alignment horizontal="center" vertical="center" wrapText="1"/>
    </xf>
    <xf numFmtId="0" fontId="26" fillId="28" borderId="35" xfId="0" applyFont="1" applyFill="1" applyBorder="1" applyAlignment="1">
      <alignment horizontal="center" vertical="center" wrapText="1"/>
    </xf>
    <xf numFmtId="0" fontId="26" fillId="28" borderId="43" xfId="0" applyFont="1" applyFill="1" applyBorder="1" applyAlignment="1">
      <alignment horizontal="center" vertical="center" wrapText="1"/>
    </xf>
    <xf numFmtId="0" fontId="27" fillId="28" borderId="35" xfId="0" applyFont="1" applyFill="1" applyBorder="1" applyAlignment="1">
      <alignment horizontal="center" vertical="center" wrapText="1"/>
    </xf>
    <xf numFmtId="10" fontId="26" fillId="28" borderId="35" xfId="0" applyNumberFormat="1" applyFont="1" applyFill="1" applyBorder="1" applyAlignment="1">
      <alignment horizontal="center" vertical="center" wrapText="1"/>
    </xf>
    <xf numFmtId="9" fontId="26" fillId="28" borderId="35"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25" borderId="21" xfId="0" applyFont="1" applyFill="1" applyBorder="1" applyAlignment="1">
      <alignment horizontal="center" vertical="center" wrapText="1"/>
    </xf>
    <xf numFmtId="0" fontId="22" fillId="25" borderId="11" xfId="0" applyFont="1" applyFill="1" applyBorder="1" applyAlignment="1">
      <alignment horizontal="center" vertical="center" wrapText="1"/>
    </xf>
    <xf numFmtId="0" fontId="26" fillId="28" borderId="35" xfId="0" applyFont="1" applyFill="1" applyBorder="1" applyAlignment="1">
      <alignment horizontal="justify" vertical="center" wrapText="1"/>
    </xf>
    <xf numFmtId="0" fontId="26" fillId="28" borderId="35" xfId="0" applyFont="1" applyFill="1" applyBorder="1" applyAlignment="1">
      <alignment vertical="center" wrapText="1"/>
    </xf>
    <xf numFmtId="0" fontId="22" fillId="0" borderId="43" xfId="0" applyFont="1" applyFill="1" applyBorder="1" applyAlignment="1">
      <alignment horizontal="center" vertical="center" wrapText="1"/>
    </xf>
    <xf numFmtId="0" fontId="26" fillId="29" borderId="19" xfId="0" applyFont="1" applyFill="1" applyBorder="1" applyAlignment="1">
      <alignment horizontal="center" vertical="center" wrapText="1"/>
    </xf>
    <xf numFmtId="0" fontId="21" fillId="0" borderId="10" xfId="0" applyFont="1" applyBorder="1" applyAlignment="1">
      <alignment horizontal="center" vertical="center" wrapText="1"/>
    </xf>
    <xf numFmtId="0" fontId="22" fillId="28" borderId="0" xfId="0" applyFont="1" applyFill="1" applyBorder="1" applyAlignment="1">
      <alignment vertical="center"/>
    </xf>
    <xf numFmtId="168" fontId="22" fillId="0" borderId="25" xfId="0" applyNumberFormat="1" applyFont="1" applyFill="1" applyBorder="1" applyAlignment="1">
      <alignment horizontal="center" vertical="center" wrapText="1"/>
    </xf>
    <xf numFmtId="168" fontId="22" fillId="0" borderId="0" xfId="0" applyNumberFormat="1" applyFont="1" applyFill="1" applyBorder="1" applyAlignment="1">
      <alignment vertical="center"/>
    </xf>
    <xf numFmtId="170" fontId="22" fillId="28" borderId="0" xfId="0" applyNumberFormat="1" applyFont="1" applyFill="1" applyBorder="1" applyAlignment="1">
      <alignment vertical="center"/>
    </xf>
    <xf numFmtId="4" fontId="0" fillId="0" borderId="0" xfId="0" applyNumberFormat="1"/>
    <xf numFmtId="4" fontId="22" fillId="0" borderId="0" xfId="0" applyNumberFormat="1" applyFont="1" applyFill="1" applyBorder="1" applyAlignment="1">
      <alignment vertical="center"/>
    </xf>
    <xf numFmtId="0" fontId="21" fillId="0" borderId="0" xfId="0" applyFont="1" applyFill="1" applyBorder="1" applyAlignment="1">
      <alignment horizontal="center" vertical="center" wrapText="1"/>
    </xf>
    <xf numFmtId="0" fontId="26" fillId="28" borderId="47" xfId="0" applyFont="1" applyFill="1" applyBorder="1" applyAlignment="1">
      <alignment horizontal="center" vertical="center" wrapText="1"/>
    </xf>
    <xf numFmtId="0" fontId="0"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29"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2" fillId="30" borderId="19" xfId="0" applyFont="1" applyFill="1" applyBorder="1" applyAlignment="1">
      <alignment horizontal="center" vertical="center" wrapText="1"/>
    </xf>
    <xf numFmtId="170" fontId="0" fillId="30" borderId="19" xfId="46" applyNumberFormat="1" applyFont="1" applyFill="1" applyBorder="1" applyAlignment="1">
      <alignment horizontal="center" vertical="center" wrapText="1"/>
    </xf>
    <xf numFmtId="0" fontId="27" fillId="28" borderId="35" xfId="0" applyFont="1" applyFill="1" applyBorder="1" applyAlignment="1">
      <alignment horizontal="center" vertical="center" wrapText="1"/>
    </xf>
    <xf numFmtId="0" fontId="26" fillId="28" borderId="35" xfId="0" applyFont="1" applyFill="1" applyBorder="1" applyAlignment="1">
      <alignment horizontal="center" vertical="center" wrapText="1"/>
    </xf>
    <xf numFmtId="10" fontId="26" fillId="28" borderId="35" xfId="0" applyNumberFormat="1" applyFont="1" applyFill="1" applyBorder="1" applyAlignment="1">
      <alignment horizontal="center" vertical="center" wrapText="1"/>
    </xf>
    <xf numFmtId="9" fontId="26" fillId="28" borderId="35" xfId="0" applyNumberFormat="1" applyFont="1" applyFill="1" applyBorder="1" applyAlignment="1">
      <alignment horizontal="center" vertical="center" wrapText="1"/>
    </xf>
    <xf numFmtId="164" fontId="22" fillId="0" borderId="0" xfId="49" applyFont="1" applyFill="1" applyBorder="1" applyAlignment="1">
      <alignment vertical="center"/>
    </xf>
    <xf numFmtId="164" fontId="22" fillId="0" borderId="0" xfId="0" applyNumberFormat="1" applyFont="1" applyFill="1" applyBorder="1" applyAlignment="1">
      <alignment vertical="center"/>
    </xf>
    <xf numFmtId="168" fontId="22" fillId="0" borderId="0" xfId="49" applyNumberFormat="1" applyFont="1" applyFill="1" applyBorder="1" applyAlignment="1">
      <alignment vertical="center"/>
    </xf>
    <xf numFmtId="0" fontId="31" fillId="0" borderId="0" xfId="0" applyFont="1" applyBorder="1" applyAlignment="1">
      <alignment vertical="center"/>
    </xf>
    <xf numFmtId="0" fontId="23" fillId="0" borderId="45" xfId="0" applyFont="1" applyFill="1" applyBorder="1" applyAlignment="1">
      <alignment horizontal="center" vertical="center" wrapText="1"/>
    </xf>
    <xf numFmtId="0" fontId="23" fillId="0" borderId="43" xfId="0" applyFont="1" applyFill="1" applyBorder="1" applyAlignment="1">
      <alignment horizontal="center" vertical="center" wrapText="1"/>
    </xf>
    <xf numFmtId="0" fontId="22" fillId="30" borderId="43" xfId="0" applyFont="1" applyFill="1" applyBorder="1" applyAlignment="1">
      <alignment horizontal="center" vertical="center" wrapText="1"/>
    </xf>
    <xf numFmtId="170" fontId="0" fillId="30" borderId="43" xfId="46" applyNumberFormat="1" applyFont="1" applyFill="1" applyBorder="1" applyAlignment="1">
      <alignment horizontal="center" vertical="center" wrapText="1"/>
    </xf>
    <xf numFmtId="165" fontId="22" fillId="0" borderId="44" xfId="46" applyFont="1" applyFill="1" applyBorder="1" applyAlignment="1">
      <alignment horizontal="center" vertical="center" wrapText="1"/>
    </xf>
    <xf numFmtId="0" fontId="23" fillId="25" borderId="28" xfId="0" applyFont="1" applyFill="1" applyBorder="1" applyAlignment="1">
      <alignment horizontal="center" vertical="center" wrapText="1"/>
    </xf>
    <xf numFmtId="0" fontId="23" fillId="25" borderId="29" xfId="0" applyFont="1" applyFill="1" applyBorder="1" applyAlignment="1">
      <alignment horizontal="center" vertical="center" wrapText="1"/>
    </xf>
    <xf numFmtId="170" fontId="2" fillId="0" borderId="19" xfId="46" applyNumberFormat="1" applyFont="1" applyFill="1" applyBorder="1" applyAlignment="1">
      <alignment horizontal="center" vertical="center" wrapText="1"/>
    </xf>
    <xf numFmtId="0" fontId="38" fillId="0" borderId="19" xfId="0" applyFont="1" applyFill="1" applyBorder="1" applyAlignment="1">
      <alignment horizontal="center" vertical="center" wrapText="1"/>
    </xf>
    <xf numFmtId="0" fontId="26" fillId="0" borderId="19" xfId="0" applyFont="1" applyFill="1" applyBorder="1" applyAlignment="1">
      <alignment horizontal="center" vertical="center" wrapText="1"/>
    </xf>
    <xf numFmtId="1" fontId="0" fillId="0" borderId="26" xfId="0" applyNumberFormat="1" applyFont="1" applyFill="1" applyBorder="1" applyAlignment="1">
      <alignment horizontal="center" vertical="center"/>
    </xf>
    <xf numFmtId="4" fontId="28" fillId="0" borderId="19" xfId="0" quotePrefix="1" applyNumberFormat="1" applyFont="1" applyFill="1" applyBorder="1" applyAlignment="1">
      <alignment horizontal="left" vertical="center" wrapText="1"/>
    </xf>
    <xf numFmtId="170" fontId="2" fillId="0" borderId="19" xfId="46" applyNumberFormat="1" applyFont="1" applyFill="1" applyBorder="1" applyAlignment="1">
      <alignment horizontal="center" vertical="center"/>
    </xf>
    <xf numFmtId="171" fontId="2" fillId="0" borderId="19" xfId="48" applyNumberFormat="1" applyFont="1" applyFill="1" applyBorder="1" applyAlignment="1">
      <alignment vertical="center"/>
    </xf>
    <xf numFmtId="4" fontId="38" fillId="0" borderId="19"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19" xfId="0" applyFont="1" applyFill="1" applyBorder="1" applyAlignment="1">
      <alignment vertical="center" wrapText="1"/>
    </xf>
    <xf numFmtId="169" fontId="2" fillId="0" borderId="19" xfId="47" applyNumberFormat="1" applyFont="1" applyFill="1" applyBorder="1" applyAlignment="1">
      <alignment horizontal="center" vertical="center"/>
    </xf>
    <xf numFmtId="0" fontId="0" fillId="0" borderId="19" xfId="0" quotePrefix="1" applyFont="1" applyFill="1" applyBorder="1" applyAlignment="1">
      <alignment horizontal="center" vertical="center" wrapText="1"/>
    </xf>
    <xf numFmtId="0" fontId="32" fillId="0" borderId="19" xfId="0" applyFont="1" applyFill="1" applyBorder="1" applyAlignment="1">
      <alignment vertical="center" wrapText="1"/>
    </xf>
    <xf numFmtId="0" fontId="33" fillId="0" borderId="19" xfId="0" applyFont="1" applyFill="1" applyBorder="1" applyAlignment="1">
      <alignment horizontal="center" vertical="center" wrapText="1"/>
    </xf>
    <xf numFmtId="0" fontId="0" fillId="0" borderId="19" xfId="0" quotePrefix="1" applyFont="1" applyFill="1" applyBorder="1" applyAlignment="1">
      <alignment horizontal="left" vertical="center" wrapText="1"/>
    </xf>
    <xf numFmtId="4" fontId="38" fillId="0" borderId="19" xfId="0" applyNumberFormat="1" applyFont="1" applyFill="1" applyBorder="1" applyAlignment="1">
      <alignment vertical="center" wrapText="1"/>
    </xf>
    <xf numFmtId="0" fontId="26" fillId="0" borderId="19" xfId="0" applyFont="1" applyFill="1" applyBorder="1" applyAlignment="1">
      <alignment vertical="center" wrapText="1"/>
    </xf>
    <xf numFmtId="1" fontId="0" fillId="0" borderId="19" xfId="0" applyNumberFormat="1" applyFont="1" applyFill="1" applyBorder="1" applyAlignment="1">
      <alignment horizontal="center" vertical="center" wrapText="1"/>
    </xf>
    <xf numFmtId="3" fontId="0" fillId="0" borderId="19" xfId="0" applyNumberFormat="1" applyFont="1" applyFill="1" applyBorder="1" applyAlignment="1">
      <alignment horizontal="center" vertical="center" wrapText="1"/>
    </xf>
    <xf numFmtId="0" fontId="38" fillId="0" borderId="19" xfId="0" applyFont="1" applyFill="1" applyBorder="1" applyAlignment="1">
      <alignment vertical="center" wrapText="1"/>
    </xf>
    <xf numFmtId="0" fontId="25" fillId="0" borderId="19" xfId="0" quotePrefix="1"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6" fillId="28" borderId="46" xfId="0" applyFont="1" applyFill="1" applyBorder="1" applyAlignment="1">
      <alignment horizontal="center" vertical="center" wrapText="1"/>
    </xf>
    <xf numFmtId="0" fontId="26" fillId="28" borderId="48" xfId="0" applyFont="1" applyFill="1" applyBorder="1" applyAlignment="1">
      <alignment horizontal="center" vertical="center" wrapText="1"/>
    </xf>
    <xf numFmtId="1" fontId="26" fillId="28" borderId="46" xfId="0" applyNumberFormat="1" applyFont="1" applyFill="1" applyBorder="1" applyAlignment="1">
      <alignment horizontal="center" vertical="center" wrapText="1"/>
    </xf>
    <xf numFmtId="168" fontId="22" fillId="25" borderId="11" xfId="0" applyNumberFormat="1" applyFont="1" applyFill="1" applyBorder="1" applyAlignment="1">
      <alignment horizontal="center" vertical="center" wrapText="1"/>
    </xf>
    <xf numFmtId="0" fontId="22" fillId="25" borderId="12" xfId="0" applyFont="1" applyFill="1" applyBorder="1" applyAlignment="1">
      <alignment horizontal="center" vertical="center" wrapText="1"/>
    </xf>
    <xf numFmtId="170" fontId="37" fillId="25" borderId="50" xfId="46" applyNumberFormat="1" applyFont="1" applyFill="1" applyBorder="1" applyAlignment="1">
      <alignment horizontal="center" vertical="center" wrapText="1"/>
    </xf>
    <xf numFmtId="168" fontId="22" fillId="25" borderId="51" xfId="0" applyNumberFormat="1" applyFont="1" applyFill="1" applyBorder="1" applyAlignment="1">
      <alignment horizontal="center" vertical="center" wrapText="1"/>
    </xf>
    <xf numFmtId="4" fontId="28" fillId="0" borderId="19" xfId="0" applyNumberFormat="1" applyFont="1" applyFill="1" applyBorder="1" applyAlignment="1">
      <alignment horizontal="left" vertical="center" wrapText="1"/>
    </xf>
    <xf numFmtId="0" fontId="25" fillId="0" borderId="19" xfId="0" quotePrefix="1" applyFont="1" applyFill="1" applyBorder="1" applyAlignment="1">
      <alignment horizontal="left" vertical="center" wrapText="1"/>
    </xf>
    <xf numFmtId="0" fontId="33" fillId="0" borderId="19" xfId="0" quotePrefix="1" applyFont="1" applyFill="1" applyBorder="1" applyAlignment="1">
      <alignment horizontal="justify" vertical="center" wrapText="1"/>
    </xf>
    <xf numFmtId="169" fontId="25" fillId="0" borderId="19" xfId="47" applyNumberFormat="1" applyFont="1" applyFill="1" applyBorder="1" applyAlignment="1">
      <alignment horizontal="center" vertical="center" wrapText="1"/>
    </xf>
    <xf numFmtId="169" fontId="25" fillId="0" borderId="19" xfId="47" applyNumberFormat="1" applyFont="1" applyFill="1" applyBorder="1" applyAlignment="1">
      <alignment horizontal="center" vertical="center"/>
    </xf>
    <xf numFmtId="0" fontId="31" fillId="25" borderId="49" xfId="0" applyFont="1" applyFill="1" applyBorder="1" applyAlignment="1">
      <alignment horizontal="center" vertical="center" wrapText="1"/>
    </xf>
    <xf numFmtId="0" fontId="21" fillId="0" borderId="9" xfId="0" applyFont="1" applyBorder="1" applyAlignment="1">
      <alignment horizontal="center" vertical="center"/>
    </xf>
    <xf numFmtId="0" fontId="22" fillId="25" borderId="27"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6" xfId="0" applyFont="1" applyBorder="1" applyAlignment="1">
      <alignment horizontal="right" vertical="center" wrapText="1"/>
    </xf>
    <xf numFmtId="0" fontId="21" fillId="0" borderId="17" xfId="0" applyFont="1" applyBorder="1" applyAlignment="1">
      <alignment horizontal="right" vertical="center" wrapText="1"/>
    </xf>
    <xf numFmtId="0" fontId="21" fillId="0" borderId="18" xfId="0" applyFont="1" applyBorder="1" applyAlignment="1">
      <alignment horizontal="right" vertical="center" wrapText="1"/>
    </xf>
    <xf numFmtId="0" fontId="27" fillId="31" borderId="19" xfId="0" applyFont="1" applyFill="1" applyBorder="1" applyAlignment="1">
      <alignment horizontal="center" vertical="center" wrapText="1"/>
    </xf>
    <xf numFmtId="0" fontId="27" fillId="31" borderId="45" xfId="0" applyFont="1" applyFill="1" applyBorder="1" applyAlignment="1">
      <alignment horizontal="center" vertical="center" wrapText="1"/>
    </xf>
    <xf numFmtId="0" fontId="27" fillId="31" borderId="36" xfId="0" applyFont="1" applyFill="1" applyBorder="1" applyAlignment="1">
      <alignment horizontal="center" vertical="center" wrapText="1"/>
    </xf>
    <xf numFmtId="0" fontId="27" fillId="31" borderId="42" xfId="0" applyFont="1" applyFill="1" applyBorder="1" applyAlignment="1">
      <alignment horizontal="center" vertical="center" wrapText="1"/>
    </xf>
    <xf numFmtId="0" fontId="27" fillId="31" borderId="35" xfId="0" applyFont="1" applyFill="1" applyBorder="1" applyAlignment="1">
      <alignment horizontal="center" vertical="center" wrapText="1"/>
    </xf>
    <xf numFmtId="1" fontId="0" fillId="0" borderId="52" xfId="0" applyNumberFormat="1" applyFont="1" applyFill="1" applyBorder="1" applyAlignment="1">
      <alignment horizontal="center" vertical="center"/>
    </xf>
    <xf numFmtId="0" fontId="38" fillId="0" borderId="53"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25" fillId="0" borderId="53"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3" xfId="0" quotePrefix="1" applyFont="1" applyFill="1" applyBorder="1" applyAlignment="1">
      <alignment horizontal="center" vertical="center" wrapText="1"/>
    </xf>
    <xf numFmtId="4" fontId="28" fillId="0" borderId="53" xfId="0" applyNumberFormat="1" applyFont="1" applyFill="1" applyBorder="1" applyAlignment="1">
      <alignment horizontal="left" vertical="center" wrapText="1"/>
    </xf>
    <xf numFmtId="170" fontId="2" fillId="0" borderId="53" xfId="46" applyNumberFormat="1" applyFont="1" applyFill="1" applyBorder="1" applyAlignment="1">
      <alignment horizontal="center" vertical="center"/>
    </xf>
    <xf numFmtId="0" fontId="0" fillId="0" borderId="54" xfId="0" applyFont="1" applyFill="1" applyBorder="1" applyAlignment="1">
      <alignment horizontal="center" vertical="center" wrapText="1"/>
    </xf>
    <xf numFmtId="1" fontId="0" fillId="0" borderId="26" xfId="0" applyNumberFormat="1" applyFont="1" applyFill="1" applyBorder="1" applyAlignment="1">
      <alignment horizontal="center" vertical="center" wrapText="1"/>
    </xf>
    <xf numFmtId="1" fontId="0" fillId="0" borderId="55" xfId="0" applyNumberFormat="1" applyFont="1" applyFill="1" applyBorder="1" applyAlignment="1">
      <alignment horizontal="center" vertical="center"/>
    </xf>
    <xf numFmtId="0" fontId="38"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170" fontId="2" fillId="0" borderId="15" xfId="46" applyNumberFormat="1" applyFont="1" applyFill="1" applyBorder="1" applyAlignment="1">
      <alignment horizontal="center" vertical="center" wrapText="1"/>
    </xf>
    <xf numFmtId="0" fontId="29" fillId="0" borderId="41" xfId="0" applyFont="1" applyFill="1" applyBorder="1" applyAlignment="1">
      <alignment horizontal="center" vertical="center" wrapText="1"/>
    </xf>
    <xf numFmtId="0" fontId="37" fillId="26" borderId="24" xfId="0" applyFont="1" applyFill="1" applyBorder="1" applyAlignment="1">
      <alignment horizontal="center" vertical="center" wrapText="1"/>
    </xf>
    <xf numFmtId="0" fontId="37" fillId="26" borderId="14" xfId="0" applyFont="1" applyFill="1" applyBorder="1" applyAlignment="1">
      <alignment horizontal="center" vertical="center" wrapText="1"/>
    </xf>
    <xf numFmtId="0" fontId="37" fillId="26" borderId="33" xfId="0" applyFont="1" applyFill="1" applyBorder="1" applyAlignment="1">
      <alignment horizontal="center" vertical="center" wrapText="1"/>
    </xf>
    <xf numFmtId="0" fontId="37" fillId="26" borderId="22" xfId="0" applyFont="1" applyFill="1" applyBorder="1" applyAlignment="1">
      <alignment horizontal="center" vertical="center" wrapText="1"/>
    </xf>
    <xf numFmtId="0" fontId="36" fillId="27" borderId="39" xfId="0" applyFont="1" applyFill="1" applyBorder="1" applyAlignment="1">
      <alignment horizontal="center" vertical="center" wrapText="1"/>
    </xf>
    <xf numFmtId="0" fontId="36" fillId="27" borderId="40"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5" xfId="0" applyFont="1" applyFill="1" applyBorder="1" applyAlignment="1">
      <alignment horizontal="center" vertical="center" wrapText="1"/>
    </xf>
    <xf numFmtId="168" fontId="37" fillId="27" borderId="35" xfId="0" applyNumberFormat="1"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37" fillId="27" borderId="0" xfId="0" applyFont="1" applyFill="1" applyBorder="1" applyAlignment="1">
      <alignment horizontal="center" vertical="center" wrapText="1"/>
    </xf>
    <xf numFmtId="0" fontId="37" fillId="27" borderId="10" xfId="0" applyFont="1" applyFill="1" applyBorder="1" applyAlignment="1">
      <alignment horizontal="center" vertical="center" wrapText="1"/>
    </xf>
    <xf numFmtId="168" fontId="0" fillId="27" borderId="0" xfId="0" applyNumberFormat="1" applyFont="1" applyFill="1" applyBorder="1" applyAlignment="1">
      <alignment horizontal="right" vertical="center" wrapText="1"/>
    </xf>
    <xf numFmtId="0" fontId="37" fillId="0" borderId="29"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36" fillId="27" borderId="14" xfId="0" applyFont="1" applyFill="1" applyBorder="1" applyAlignment="1">
      <alignment horizontal="center" vertical="center" wrapText="1"/>
    </xf>
    <xf numFmtId="0" fontId="36" fillId="27" borderId="39" xfId="0" applyFont="1" applyFill="1" applyBorder="1" applyAlignment="1">
      <alignment horizontal="center" vertical="center" wrapText="1"/>
    </xf>
    <xf numFmtId="0" fontId="36" fillId="27" borderId="38" xfId="0" applyFont="1" applyFill="1" applyBorder="1" applyAlignment="1">
      <alignment horizontal="center" vertical="center" wrapText="1"/>
    </xf>
    <xf numFmtId="0" fontId="36" fillId="27" borderId="28" xfId="0" applyFont="1" applyFill="1" applyBorder="1" applyAlignment="1">
      <alignment horizontal="center" vertical="center"/>
    </xf>
    <xf numFmtId="0" fontId="36" fillId="27" borderId="29" xfId="0" applyFont="1" applyFill="1" applyBorder="1" applyAlignment="1">
      <alignment horizontal="center" vertical="center"/>
    </xf>
    <xf numFmtId="0" fontId="36" fillId="27" borderId="23" xfId="0" applyFont="1" applyFill="1" applyBorder="1" applyAlignment="1">
      <alignment horizontal="center" vertical="center"/>
    </xf>
    <xf numFmtId="0" fontId="37" fillId="27" borderId="29" xfId="0" applyFont="1" applyFill="1" applyBorder="1" applyAlignment="1">
      <alignment horizontal="center" vertical="center" wrapText="1"/>
    </xf>
    <xf numFmtId="0" fontId="37" fillId="27" borderId="23" xfId="0" applyFont="1" applyFill="1" applyBorder="1" applyAlignment="1">
      <alignment horizontal="center" vertical="center" wrapText="1"/>
    </xf>
    <xf numFmtId="0" fontId="37" fillId="27" borderId="28" xfId="0" applyFont="1" applyFill="1" applyBorder="1" applyAlignment="1">
      <alignment horizontal="left" vertical="center" wrapText="1"/>
    </xf>
    <xf numFmtId="0" fontId="37" fillId="27" borderId="29" xfId="0" applyFont="1" applyFill="1" applyBorder="1" applyAlignment="1">
      <alignment horizontal="left" vertical="center" wrapText="1"/>
    </xf>
    <xf numFmtId="0" fontId="37" fillId="27" borderId="23" xfId="0" applyFont="1" applyFill="1" applyBorder="1" applyAlignment="1">
      <alignment horizontal="left" vertical="center" wrapText="1"/>
    </xf>
    <xf numFmtId="0" fontId="0" fillId="27" borderId="9"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36" fillId="27" borderId="24" xfId="0" applyFont="1" applyFill="1" applyBorder="1" applyAlignment="1">
      <alignment horizontal="center" vertical="center" wrapText="1"/>
    </xf>
    <xf numFmtId="0" fontId="36" fillId="27" borderId="42" xfId="0" applyFont="1" applyFill="1" applyBorder="1" applyAlignment="1">
      <alignment horizontal="center" vertical="center" wrapText="1"/>
    </xf>
    <xf numFmtId="0" fontId="36" fillId="27" borderId="33"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27" borderId="28" xfId="0" applyFont="1" applyFill="1" applyBorder="1" applyAlignment="1">
      <alignment horizontal="center" vertical="center" wrapText="1"/>
    </xf>
    <xf numFmtId="0" fontId="27" fillId="31" borderId="36" xfId="0" applyFont="1" applyFill="1" applyBorder="1" applyAlignment="1">
      <alignment horizontal="center" vertical="center" wrapText="1"/>
    </xf>
    <xf numFmtId="0" fontId="27" fillId="31" borderId="42" xfId="0" applyFont="1" applyFill="1" applyBorder="1" applyAlignment="1">
      <alignment horizontal="center" vertical="center" wrapText="1"/>
    </xf>
    <xf numFmtId="0" fontId="27" fillId="28" borderId="35" xfId="0" applyFont="1" applyFill="1" applyBorder="1" applyAlignment="1">
      <alignment horizontal="center" vertical="center" wrapText="1"/>
    </xf>
    <xf numFmtId="0" fontId="27" fillId="28" borderId="39" xfId="0" applyFont="1" applyFill="1" applyBorder="1" applyAlignment="1">
      <alignment horizontal="center" vertical="center" wrapText="1"/>
    </xf>
    <xf numFmtId="0" fontId="26" fillId="28" borderId="35" xfId="0" applyFont="1" applyFill="1" applyBorder="1" applyAlignment="1">
      <alignment horizontal="center" vertical="center" wrapText="1"/>
    </xf>
    <xf numFmtId="0" fontId="26" fillId="28" borderId="39" xfId="0" applyFont="1" applyFill="1" applyBorder="1" applyAlignment="1">
      <alignment horizontal="center" vertical="center" wrapText="1"/>
    </xf>
    <xf numFmtId="0" fontId="26" fillId="29" borderId="35" xfId="0" applyFont="1" applyFill="1" applyBorder="1" applyAlignment="1">
      <alignment horizontal="left" vertical="center" wrapText="1"/>
    </xf>
    <xf numFmtId="0" fontId="26" fillId="29" borderId="39" xfId="0" applyFont="1" applyFill="1" applyBorder="1" applyAlignment="1">
      <alignment horizontal="left" vertical="center" wrapText="1"/>
    </xf>
    <xf numFmtId="10" fontId="26" fillId="28" borderId="35" xfId="0" applyNumberFormat="1" applyFont="1" applyFill="1" applyBorder="1" applyAlignment="1">
      <alignment horizontal="center" vertical="center" wrapText="1"/>
    </xf>
    <xf numFmtId="10" fontId="26" fillId="28" borderId="39" xfId="0" applyNumberFormat="1" applyFont="1" applyFill="1" applyBorder="1" applyAlignment="1">
      <alignment horizontal="center" vertical="center" wrapText="1"/>
    </xf>
    <xf numFmtId="9" fontId="26" fillId="28" borderId="35" xfId="0" applyNumberFormat="1" applyFont="1" applyFill="1" applyBorder="1" applyAlignment="1">
      <alignment horizontal="center" vertical="center" wrapText="1"/>
    </xf>
    <xf numFmtId="9" fontId="26" fillId="28" borderId="39" xfId="0" applyNumberFormat="1" applyFont="1" applyFill="1" applyBorder="1" applyAlignment="1">
      <alignment horizontal="center" vertical="center" wrapText="1"/>
    </xf>
    <xf numFmtId="0" fontId="26" fillId="28" borderId="35" xfId="0" applyFont="1" applyFill="1" applyBorder="1" applyAlignment="1">
      <alignment horizontal="left" vertical="center" wrapText="1"/>
    </xf>
    <xf numFmtId="0" fontId="26" fillId="28" borderId="39" xfId="0" applyFont="1" applyFill="1" applyBorder="1" applyAlignment="1">
      <alignment horizontal="left" vertical="center" wrapText="1"/>
    </xf>
    <xf numFmtId="0" fontId="26" fillId="28" borderId="47" xfId="0" applyFont="1" applyFill="1" applyBorder="1" applyAlignment="1">
      <alignment horizontal="center" vertical="center" wrapText="1"/>
    </xf>
    <xf numFmtId="0" fontId="26" fillId="28" borderId="40" xfId="0" applyFont="1" applyFill="1" applyBorder="1" applyAlignment="1">
      <alignment horizontal="center" vertical="center" wrapText="1"/>
    </xf>
    <xf numFmtId="167" fontId="22" fillId="0" borderId="0" xfId="45" applyFont="1" applyFill="1" applyBorder="1" applyAlignment="1">
      <alignment horizontal="center" vertical="center" wrapText="1"/>
    </xf>
    <xf numFmtId="168" fontId="22" fillId="0" borderId="0" xfId="0" applyNumberFormat="1" applyFont="1" applyFill="1" applyBorder="1" applyAlignment="1">
      <alignment horizontal="center" vertical="center" wrapText="1"/>
    </xf>
    <xf numFmtId="0" fontId="21" fillId="0" borderId="21" xfId="0" applyFont="1" applyBorder="1" applyAlignment="1">
      <alignment horizontal="left" vertical="center" wrapText="1"/>
    </xf>
    <xf numFmtId="0" fontId="22" fillId="25" borderId="34" xfId="0" applyFont="1" applyFill="1" applyBorder="1" applyAlignment="1">
      <alignment horizontal="center" vertical="center" wrapText="1"/>
    </xf>
    <xf numFmtId="0" fontId="22" fillId="25" borderId="31" xfId="0"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0" xfId="0" applyFont="1" applyBorder="1" applyAlignment="1">
      <alignment horizontal="left" vertical="center" wrapText="1"/>
    </xf>
    <xf numFmtId="168" fontId="22" fillId="25" borderId="30" xfId="45" applyNumberFormat="1" applyFont="1" applyFill="1" applyBorder="1" applyAlignment="1">
      <alignment horizontal="center" vertical="center" wrapText="1"/>
    </xf>
    <xf numFmtId="168" fontId="22" fillId="25" borderId="31" xfId="45" applyNumberFormat="1" applyFont="1" applyFill="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Border="1" applyAlignment="1">
      <alignment horizontal="left" vertical="center" wrapText="1"/>
    </xf>
    <xf numFmtId="0" fontId="27" fillId="0" borderId="19" xfId="0" applyFont="1" applyFill="1" applyBorder="1" applyAlignment="1">
      <alignment horizontal="center" vertical="center" wrapText="1"/>
    </xf>
    <xf numFmtId="10" fontId="26" fillId="0" borderId="19" xfId="0" applyNumberFormat="1" applyFont="1" applyFill="1" applyBorder="1" applyAlignment="1">
      <alignment horizontal="center" vertical="center" wrapText="1"/>
    </xf>
    <xf numFmtId="9" fontId="26" fillId="0" borderId="19" xfId="0" applyNumberFormat="1" applyFont="1" applyFill="1" applyBorder="1" applyAlignment="1">
      <alignment horizontal="center" vertical="center" wrapText="1"/>
    </xf>
    <xf numFmtId="0" fontId="26" fillId="0" borderId="46" xfId="0" applyFont="1" applyFill="1" applyBorder="1" applyAlignment="1">
      <alignment horizontal="center"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cellStyle name="Millares" xfId="46" builtinId="3"/>
    <cellStyle name="Millares [0]" xfId="49" builtinId="6"/>
    <cellStyle name="Millares 2 2" xfId="48"/>
    <cellStyle name="Moneda" xfId="45" builtinId="4"/>
    <cellStyle name="Moneda [0]" xfId="47" builtinId="7"/>
    <cellStyle name="Neutral" xfId="32" builtinId="28" customBuiltin="1"/>
    <cellStyle name="Normal" xfId="0" builtinId="0"/>
    <cellStyle name="Normal 2" xfId="33"/>
    <cellStyle name="Normal 3" xfId="34"/>
    <cellStyle name="Normal 4" xfId="35"/>
    <cellStyle name="Notas" xfId="36" builtinId="10" customBuiltin="1"/>
    <cellStyle name="Porcentaje 2" xfId="37"/>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1195388</xdr:colOff>
      <xdr:row>0</xdr:row>
      <xdr:rowOff>95250</xdr:rowOff>
    </xdr:from>
    <xdr:to>
      <xdr:col>1</xdr:col>
      <xdr:colOff>361474</xdr:colOff>
      <xdr:row>3</xdr:row>
      <xdr:rowOff>266700</xdr:rowOff>
    </xdr:to>
    <xdr:pic>
      <xdr:nvPicPr>
        <xdr:cNvPr id="9238" name="3 Imagen" descr="E:\DOCUMENTOS LENIS\Memoria pasar\1Escudo.jpg">
          <a:extLst>
            <a:ext uri="{FF2B5EF4-FFF2-40B4-BE49-F238E27FC236}">
              <a16:creationId xmlns:a16="http://schemas.microsoft.com/office/drawing/2014/main" xmlns="" id="{00000000-0008-0000-0000-000016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5388" y="95250"/>
          <a:ext cx="975836" cy="1052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54"/>
  <sheetViews>
    <sheetView tabSelected="1" zoomScale="50" zoomScaleNormal="50" zoomScaleSheetLayoutView="70" workbookViewId="0">
      <selection activeCell="A124" sqref="A124:XFD124"/>
    </sheetView>
  </sheetViews>
  <sheetFormatPr baseColWidth="10" defaultColWidth="11.42578125" defaultRowHeight="23.25" x14ac:dyDescent="0.2"/>
  <cols>
    <col min="1" max="1" width="27" style="25" customWidth="1"/>
    <col min="2" max="2" width="23.5703125" style="25" customWidth="1"/>
    <col min="3" max="3" width="25.28515625" style="25" customWidth="1"/>
    <col min="4" max="4" width="33.7109375" style="25" customWidth="1"/>
    <col min="5" max="5" width="12.7109375" style="25" customWidth="1"/>
    <col min="6" max="6" width="20.7109375" style="25" customWidth="1"/>
    <col min="7" max="7" width="32.28515625" style="25" customWidth="1"/>
    <col min="8" max="8" width="24" style="25" customWidth="1"/>
    <col min="9" max="9" width="29" style="25" customWidth="1"/>
    <col min="10" max="10" width="12.7109375" style="25" customWidth="1"/>
    <col min="11" max="11" width="26" style="25" customWidth="1"/>
    <col min="12" max="12" width="25.42578125" style="25" customWidth="1"/>
    <col min="13" max="13" width="42.140625" style="25" customWidth="1"/>
    <col min="14" max="14" width="47.28515625" style="26" customWidth="1"/>
    <col min="15" max="15" width="62.5703125" style="26" customWidth="1"/>
    <col min="16" max="16" width="23.85546875" style="26" customWidth="1"/>
    <col min="17" max="17" width="27.7109375" style="26" customWidth="1"/>
    <col min="18" max="18" width="26.7109375" style="26" customWidth="1"/>
    <col min="19" max="19" width="37" style="26" customWidth="1"/>
    <col min="20" max="20" width="30.42578125" style="26" customWidth="1"/>
    <col min="21" max="21" width="31.7109375" style="28" customWidth="1"/>
    <col min="22" max="22" width="41.140625" style="25" customWidth="1"/>
    <col min="23" max="23" width="40.7109375" style="41" customWidth="1"/>
    <col min="24" max="24" width="32.140625" style="41" bestFit="1" customWidth="1"/>
    <col min="25" max="25" width="11.42578125" style="41"/>
    <col min="26" max="26" width="16.7109375" style="41" bestFit="1" customWidth="1"/>
    <col min="27" max="29" width="11.42578125" style="41"/>
    <col min="30" max="30" width="22.7109375" style="41" bestFit="1" customWidth="1"/>
    <col min="31" max="16384" width="11.42578125" style="41"/>
  </cols>
  <sheetData>
    <row r="1" spans="1:22" ht="22.5" customHeight="1" x14ac:dyDescent="0.2">
      <c r="A1" s="189"/>
      <c r="B1" s="190"/>
      <c r="C1" s="195" t="s">
        <v>37</v>
      </c>
      <c r="D1" s="196"/>
      <c r="E1" s="196"/>
      <c r="F1" s="196"/>
      <c r="G1" s="196"/>
      <c r="H1" s="196"/>
      <c r="I1" s="196"/>
      <c r="J1" s="196"/>
      <c r="K1" s="196"/>
      <c r="L1" s="196"/>
      <c r="M1" s="196"/>
      <c r="N1" s="196"/>
      <c r="O1" s="196"/>
      <c r="P1" s="196"/>
      <c r="Q1" s="196"/>
      <c r="R1" s="196"/>
      <c r="S1" s="196"/>
      <c r="T1" s="196"/>
      <c r="U1" s="197"/>
      <c r="V1" s="149" t="s">
        <v>15</v>
      </c>
    </row>
    <row r="2" spans="1:22" ht="25.5" customHeight="1" x14ac:dyDescent="0.2">
      <c r="A2" s="191"/>
      <c r="B2" s="192"/>
      <c r="C2" s="1"/>
      <c r="D2" s="2"/>
      <c r="E2" s="2"/>
      <c r="F2" s="2"/>
      <c r="G2" s="2"/>
      <c r="H2" s="2"/>
      <c r="I2" s="2"/>
      <c r="J2" s="2"/>
      <c r="K2" s="2"/>
      <c r="L2" s="2"/>
      <c r="M2" s="65"/>
      <c r="N2" s="65"/>
      <c r="O2" s="2"/>
      <c r="P2" s="2"/>
      <c r="Q2" s="2"/>
      <c r="R2" s="2"/>
      <c r="S2" s="2"/>
      <c r="T2" s="2"/>
      <c r="U2" s="3"/>
      <c r="V2" s="150" t="s">
        <v>41</v>
      </c>
    </row>
    <row r="3" spans="1:22" ht="20.25" customHeight="1" x14ac:dyDescent="0.2">
      <c r="A3" s="191"/>
      <c r="B3" s="192"/>
      <c r="C3" s="191" t="s">
        <v>2</v>
      </c>
      <c r="D3" s="198"/>
      <c r="E3" s="198"/>
      <c r="F3" s="198"/>
      <c r="G3" s="198"/>
      <c r="H3" s="198"/>
      <c r="I3" s="198"/>
      <c r="J3" s="198"/>
      <c r="K3" s="198"/>
      <c r="L3" s="198"/>
      <c r="M3" s="198"/>
      <c r="N3" s="198"/>
      <c r="O3" s="198"/>
      <c r="P3" s="198"/>
      <c r="Q3" s="198"/>
      <c r="R3" s="198"/>
      <c r="S3" s="198"/>
      <c r="T3" s="198"/>
      <c r="U3" s="192"/>
      <c r="V3" s="150" t="s">
        <v>40</v>
      </c>
    </row>
    <row r="4" spans="1:22" ht="27.75" customHeight="1" thickBot="1" x14ac:dyDescent="0.25">
      <c r="A4" s="193"/>
      <c r="B4" s="194"/>
      <c r="C4" s="193" t="s">
        <v>3</v>
      </c>
      <c r="D4" s="199"/>
      <c r="E4" s="199"/>
      <c r="F4" s="199"/>
      <c r="G4" s="199"/>
      <c r="H4" s="199"/>
      <c r="I4" s="199"/>
      <c r="J4" s="199"/>
      <c r="K4" s="199"/>
      <c r="L4" s="199"/>
      <c r="M4" s="199"/>
      <c r="N4" s="199"/>
      <c r="O4" s="199"/>
      <c r="P4" s="199"/>
      <c r="Q4" s="199"/>
      <c r="R4" s="199"/>
      <c r="S4" s="199"/>
      <c r="T4" s="199"/>
      <c r="U4" s="194"/>
      <c r="V4" s="151" t="s">
        <v>5</v>
      </c>
    </row>
    <row r="5" spans="1:22" s="12" customFormat="1" ht="19.5" customHeight="1" thickBot="1" x14ac:dyDescent="0.25">
      <c r="A5" s="4"/>
      <c r="B5" s="5"/>
      <c r="C5" s="5"/>
      <c r="D5" s="5"/>
      <c r="E5" s="5"/>
      <c r="F5" s="5"/>
      <c r="G5" s="5"/>
      <c r="H5" s="5"/>
      <c r="I5" s="5"/>
      <c r="J5" s="5"/>
      <c r="K5" s="6"/>
      <c r="L5" s="7"/>
      <c r="M5" s="7"/>
      <c r="N5" s="7"/>
      <c r="O5" s="7"/>
      <c r="P5" s="7"/>
      <c r="Q5" s="7"/>
      <c r="R5" s="7"/>
      <c r="S5" s="7"/>
      <c r="T5" s="7"/>
      <c r="U5" s="8"/>
      <c r="V5" s="9"/>
    </row>
    <row r="6" spans="1:22" s="12" customFormat="1" ht="43.5" customHeight="1" thickBot="1" x14ac:dyDescent="0.25">
      <c r="A6" s="208" t="s">
        <v>389</v>
      </c>
      <c r="B6" s="209"/>
      <c r="C6" s="209"/>
      <c r="D6" s="209"/>
      <c r="E6" s="209"/>
      <c r="F6" s="209"/>
      <c r="G6" s="209"/>
      <c r="H6" s="209"/>
      <c r="I6" s="209"/>
      <c r="J6" s="209"/>
      <c r="K6" s="210"/>
      <c r="L6" s="206" t="s">
        <v>39</v>
      </c>
      <c r="M6" s="206"/>
      <c r="N6" s="206"/>
      <c r="O6" s="206"/>
      <c r="P6" s="206"/>
      <c r="Q6" s="206"/>
      <c r="R6" s="206"/>
      <c r="S6" s="206"/>
      <c r="T6" s="206"/>
      <c r="U6" s="206"/>
      <c r="V6" s="207"/>
    </row>
    <row r="7" spans="1:22" s="42" customFormat="1" ht="9" customHeight="1" thickBot="1" x14ac:dyDescent="0.25">
      <c r="A7" s="211"/>
      <c r="B7" s="212"/>
      <c r="C7" s="212"/>
      <c r="D7" s="212"/>
      <c r="E7" s="212"/>
      <c r="F7" s="212"/>
      <c r="G7" s="212"/>
      <c r="H7" s="183"/>
      <c r="I7" s="184"/>
      <c r="J7" s="184"/>
      <c r="K7" s="185"/>
      <c r="L7" s="184"/>
      <c r="M7" s="184"/>
      <c r="N7" s="184"/>
      <c r="O7" s="184"/>
      <c r="P7" s="184"/>
      <c r="Q7" s="184"/>
      <c r="R7" s="184"/>
      <c r="S7" s="184"/>
      <c r="T7" s="184"/>
      <c r="U7" s="186"/>
      <c r="V7" s="185"/>
    </row>
    <row r="8" spans="1:22" s="42" customFormat="1" ht="24.75" customHeight="1" thickBot="1" x14ac:dyDescent="0.25">
      <c r="A8" s="219" t="s">
        <v>31</v>
      </c>
      <c r="B8" s="206"/>
      <c r="C8" s="206"/>
      <c r="D8" s="206"/>
      <c r="E8" s="206"/>
      <c r="F8" s="206"/>
      <c r="G8" s="206"/>
      <c r="H8" s="206"/>
      <c r="I8" s="206"/>
      <c r="J8" s="206"/>
      <c r="K8" s="207"/>
      <c r="L8" s="217" t="s">
        <v>16</v>
      </c>
      <c r="M8" s="217"/>
      <c r="N8" s="218"/>
      <c r="O8" s="216" t="s">
        <v>32</v>
      </c>
      <c r="P8" s="217"/>
      <c r="Q8" s="218"/>
      <c r="R8" s="187"/>
      <c r="S8" s="216" t="s">
        <v>17</v>
      </c>
      <c r="T8" s="217"/>
      <c r="U8" s="218"/>
      <c r="V8" s="188" t="s">
        <v>18</v>
      </c>
    </row>
    <row r="9" spans="1:22" ht="24" customHeight="1" thickBot="1" x14ac:dyDescent="0.25">
      <c r="A9" s="213" t="s">
        <v>19</v>
      </c>
      <c r="B9" s="200" t="s">
        <v>20</v>
      </c>
      <c r="C9" s="202" t="s">
        <v>21</v>
      </c>
      <c r="D9" s="203" t="s">
        <v>22</v>
      </c>
      <c r="E9" s="204"/>
      <c r="F9" s="205"/>
      <c r="G9" s="215" t="s">
        <v>23</v>
      </c>
      <c r="H9" s="202" t="s">
        <v>24</v>
      </c>
      <c r="I9" s="203" t="s">
        <v>25</v>
      </c>
      <c r="J9" s="204"/>
      <c r="K9" s="205"/>
      <c r="L9" s="173">
        <v>1</v>
      </c>
      <c r="M9" s="174">
        <v>2</v>
      </c>
      <c r="N9" s="174">
        <v>3</v>
      </c>
      <c r="O9" s="175">
        <v>4</v>
      </c>
      <c r="P9" s="174">
        <v>5</v>
      </c>
      <c r="Q9" s="174">
        <v>6</v>
      </c>
      <c r="R9" s="175">
        <v>7</v>
      </c>
      <c r="S9" s="175">
        <v>8</v>
      </c>
      <c r="T9" s="174">
        <v>9</v>
      </c>
      <c r="U9" s="174">
        <v>10</v>
      </c>
      <c r="V9" s="176">
        <v>11</v>
      </c>
    </row>
    <row r="10" spans="1:22" s="97" customFormat="1" ht="156.75" customHeight="1" thickBot="1" x14ac:dyDescent="0.25">
      <c r="A10" s="214"/>
      <c r="B10" s="201"/>
      <c r="C10" s="201"/>
      <c r="D10" s="177" t="s">
        <v>26</v>
      </c>
      <c r="E10" s="177" t="s">
        <v>27</v>
      </c>
      <c r="F10" s="177" t="s">
        <v>28</v>
      </c>
      <c r="G10" s="201"/>
      <c r="H10" s="201"/>
      <c r="I10" s="177" t="s">
        <v>26</v>
      </c>
      <c r="J10" s="177" t="s">
        <v>29</v>
      </c>
      <c r="K10" s="178" t="s">
        <v>30</v>
      </c>
      <c r="L10" s="179" t="s">
        <v>4</v>
      </c>
      <c r="M10" s="180" t="s">
        <v>6</v>
      </c>
      <c r="N10" s="180" t="s">
        <v>7</v>
      </c>
      <c r="O10" s="180" t="s">
        <v>35</v>
      </c>
      <c r="P10" s="180" t="s">
        <v>34</v>
      </c>
      <c r="Q10" s="180" t="s">
        <v>33</v>
      </c>
      <c r="R10" s="180" t="s">
        <v>36</v>
      </c>
      <c r="S10" s="180" t="s">
        <v>8</v>
      </c>
      <c r="T10" s="180" t="s">
        <v>1</v>
      </c>
      <c r="U10" s="181" t="s">
        <v>10</v>
      </c>
      <c r="V10" s="182" t="s">
        <v>0</v>
      </c>
    </row>
    <row r="11" spans="1:22" s="43" customFormat="1" ht="81.75" customHeight="1" x14ac:dyDescent="0.2">
      <c r="A11" s="152" t="s">
        <v>89</v>
      </c>
      <c r="B11" s="58" t="s">
        <v>90</v>
      </c>
      <c r="C11" s="45" t="s">
        <v>42</v>
      </c>
      <c r="D11" s="45" t="s">
        <v>43</v>
      </c>
      <c r="E11" s="47">
        <v>1.0728</v>
      </c>
      <c r="F11" s="48">
        <v>1</v>
      </c>
      <c r="G11" s="45" t="s">
        <v>44</v>
      </c>
      <c r="H11" s="45" t="s">
        <v>45</v>
      </c>
      <c r="I11" s="45" t="s">
        <v>46</v>
      </c>
      <c r="J11" s="45">
        <v>0</v>
      </c>
      <c r="K11" s="132">
        <v>1</v>
      </c>
      <c r="L11" s="157">
        <v>2020630010113</v>
      </c>
      <c r="M11" s="158" t="s">
        <v>91</v>
      </c>
      <c r="N11" s="159" t="s">
        <v>92</v>
      </c>
      <c r="O11" s="160" t="s">
        <v>211</v>
      </c>
      <c r="P11" s="161">
        <v>0</v>
      </c>
      <c r="Q11" s="162">
        <v>10</v>
      </c>
      <c r="R11" s="163" t="s">
        <v>45</v>
      </c>
      <c r="S11" s="163" t="s">
        <v>190</v>
      </c>
      <c r="T11" s="164" t="s">
        <v>191</v>
      </c>
      <c r="U11" s="165">
        <v>40000000</v>
      </c>
      <c r="V11" s="166" t="s">
        <v>192</v>
      </c>
    </row>
    <row r="12" spans="1:22" s="43" customFormat="1" ht="66.75" customHeight="1" x14ac:dyDescent="0.2">
      <c r="A12" s="152" t="s">
        <v>89</v>
      </c>
      <c r="B12" s="58" t="s">
        <v>90</v>
      </c>
      <c r="C12" s="45" t="s">
        <v>42</v>
      </c>
      <c r="D12" s="45" t="s">
        <v>43</v>
      </c>
      <c r="E12" s="47">
        <v>1.0728</v>
      </c>
      <c r="F12" s="48">
        <v>1</v>
      </c>
      <c r="G12" s="45" t="s">
        <v>44</v>
      </c>
      <c r="H12" s="45" t="s">
        <v>45</v>
      </c>
      <c r="I12" s="45" t="s">
        <v>46</v>
      </c>
      <c r="J12" s="45">
        <v>0</v>
      </c>
      <c r="K12" s="132">
        <v>1</v>
      </c>
      <c r="L12" s="108">
        <v>2020630010113</v>
      </c>
      <c r="M12" s="106" t="s">
        <v>91</v>
      </c>
      <c r="N12" s="107" t="s">
        <v>92</v>
      </c>
      <c r="O12" s="113" t="s">
        <v>212</v>
      </c>
      <c r="P12" s="131">
        <v>0</v>
      </c>
      <c r="Q12" s="84">
        <v>1</v>
      </c>
      <c r="R12" s="118" t="s">
        <v>45</v>
      </c>
      <c r="S12" s="118" t="s">
        <v>190</v>
      </c>
      <c r="T12" s="139" t="s">
        <v>191</v>
      </c>
      <c r="U12" s="110">
        <v>0</v>
      </c>
      <c r="V12" s="115" t="s">
        <v>192</v>
      </c>
    </row>
    <row r="13" spans="1:22" s="43" customFormat="1" ht="76.5" customHeight="1" x14ac:dyDescent="0.2">
      <c r="A13" s="153" t="s">
        <v>89</v>
      </c>
      <c r="B13" s="58" t="s">
        <v>90</v>
      </c>
      <c r="C13" s="45" t="s">
        <v>42</v>
      </c>
      <c r="D13" s="46" t="s">
        <v>43</v>
      </c>
      <c r="E13" s="47">
        <v>1.0728</v>
      </c>
      <c r="F13" s="48">
        <v>1</v>
      </c>
      <c r="G13" s="46" t="s">
        <v>44</v>
      </c>
      <c r="H13" s="46" t="s">
        <v>47</v>
      </c>
      <c r="I13" s="49" t="s">
        <v>48</v>
      </c>
      <c r="J13" s="45">
        <v>0</v>
      </c>
      <c r="K13" s="132">
        <v>4</v>
      </c>
      <c r="L13" s="108">
        <v>2020630010095</v>
      </c>
      <c r="M13" s="106" t="s">
        <v>93</v>
      </c>
      <c r="N13" s="107" t="s">
        <v>94</v>
      </c>
      <c r="O13" s="116" t="s">
        <v>213</v>
      </c>
      <c r="P13" s="84">
        <v>0</v>
      </c>
      <c r="Q13" s="84">
        <v>4</v>
      </c>
      <c r="R13" s="118" t="s">
        <v>47</v>
      </c>
      <c r="S13" s="118" t="s">
        <v>193</v>
      </c>
      <c r="T13" s="109" t="s">
        <v>330</v>
      </c>
      <c r="U13" s="110">
        <v>234040000</v>
      </c>
      <c r="V13" s="115" t="s">
        <v>192</v>
      </c>
    </row>
    <row r="14" spans="1:22" s="43" customFormat="1" ht="72" customHeight="1" x14ac:dyDescent="0.2">
      <c r="A14" s="153" t="s">
        <v>89</v>
      </c>
      <c r="B14" s="59" t="s">
        <v>90</v>
      </c>
      <c r="C14" s="50" t="s">
        <v>42</v>
      </c>
      <c r="D14" s="51" t="s">
        <v>43</v>
      </c>
      <c r="E14" s="52">
        <v>1.0728</v>
      </c>
      <c r="F14" s="53">
        <v>1</v>
      </c>
      <c r="G14" s="51" t="s">
        <v>44</v>
      </c>
      <c r="H14" s="51" t="s">
        <v>49</v>
      </c>
      <c r="I14" s="54" t="s">
        <v>50</v>
      </c>
      <c r="J14" s="50">
        <v>8</v>
      </c>
      <c r="K14" s="133">
        <v>16</v>
      </c>
      <c r="L14" s="108">
        <v>2020630010110</v>
      </c>
      <c r="M14" s="112" t="s">
        <v>95</v>
      </c>
      <c r="N14" s="107" t="s">
        <v>96</v>
      </c>
      <c r="O14" s="113" t="s">
        <v>298</v>
      </c>
      <c r="P14" s="84">
        <v>28</v>
      </c>
      <c r="Q14" s="84">
        <v>28</v>
      </c>
      <c r="R14" s="118" t="s">
        <v>194</v>
      </c>
      <c r="S14" s="118" t="s">
        <v>200</v>
      </c>
      <c r="T14" s="139" t="s">
        <v>191</v>
      </c>
      <c r="U14" s="110">
        <v>10319400</v>
      </c>
      <c r="V14" s="115" t="s">
        <v>195</v>
      </c>
    </row>
    <row r="15" spans="1:22" s="43" customFormat="1" ht="72" customHeight="1" x14ac:dyDescent="0.2">
      <c r="A15" s="153" t="s">
        <v>89</v>
      </c>
      <c r="B15" s="59" t="s">
        <v>90</v>
      </c>
      <c r="C15" s="61" t="s">
        <v>42</v>
      </c>
      <c r="D15" s="51" t="s">
        <v>43</v>
      </c>
      <c r="E15" s="52">
        <v>1.0728</v>
      </c>
      <c r="F15" s="53">
        <v>1</v>
      </c>
      <c r="G15" s="51" t="s">
        <v>44</v>
      </c>
      <c r="H15" s="51" t="s">
        <v>49</v>
      </c>
      <c r="I15" s="54" t="s">
        <v>50</v>
      </c>
      <c r="J15" s="61">
        <v>8</v>
      </c>
      <c r="K15" s="133">
        <v>16</v>
      </c>
      <c r="L15" s="108">
        <v>2020630010110</v>
      </c>
      <c r="M15" s="112" t="s">
        <v>95</v>
      </c>
      <c r="N15" s="107" t="s">
        <v>96</v>
      </c>
      <c r="O15" s="113" t="s">
        <v>308</v>
      </c>
      <c r="P15" s="84">
        <v>0</v>
      </c>
      <c r="Q15" s="84">
        <v>1</v>
      </c>
      <c r="R15" s="118"/>
      <c r="S15" s="118" t="s">
        <v>200</v>
      </c>
      <c r="T15" s="139" t="s">
        <v>191</v>
      </c>
      <c r="U15" s="111">
        <v>104340600</v>
      </c>
      <c r="V15" s="115" t="s">
        <v>195</v>
      </c>
    </row>
    <row r="16" spans="1:22" s="43" customFormat="1" ht="114" customHeight="1" x14ac:dyDescent="0.2">
      <c r="A16" s="152" t="s">
        <v>89</v>
      </c>
      <c r="B16" s="58" t="s">
        <v>90</v>
      </c>
      <c r="C16" s="45" t="s">
        <v>42</v>
      </c>
      <c r="D16" s="45" t="s">
        <v>43</v>
      </c>
      <c r="E16" s="47">
        <v>1.0728</v>
      </c>
      <c r="F16" s="48">
        <v>1</v>
      </c>
      <c r="G16" s="45" t="s">
        <v>44</v>
      </c>
      <c r="H16" s="45" t="s">
        <v>49</v>
      </c>
      <c r="I16" s="45" t="s">
        <v>50</v>
      </c>
      <c r="J16" s="45">
        <v>48</v>
      </c>
      <c r="K16" s="132">
        <v>48</v>
      </c>
      <c r="L16" s="108">
        <v>2020630010119</v>
      </c>
      <c r="M16" s="112" t="s">
        <v>97</v>
      </c>
      <c r="N16" s="84" t="s">
        <v>98</v>
      </c>
      <c r="O16" s="113" t="s">
        <v>214</v>
      </c>
      <c r="P16" s="84">
        <v>12</v>
      </c>
      <c r="Q16" s="84">
        <v>12</v>
      </c>
      <c r="R16" s="84" t="s">
        <v>196</v>
      </c>
      <c r="S16" s="127" t="s">
        <v>342</v>
      </c>
      <c r="T16" s="114" t="s">
        <v>201</v>
      </c>
      <c r="U16" s="105">
        <f>140413548054-SUM(U17:U32)</f>
        <v>136772325720</v>
      </c>
      <c r="V16" s="115" t="s">
        <v>341</v>
      </c>
    </row>
    <row r="17" spans="1:24" s="76" customFormat="1" ht="99.75" customHeight="1" x14ac:dyDescent="0.2">
      <c r="A17" s="152" t="s">
        <v>89</v>
      </c>
      <c r="B17" s="58" t="s">
        <v>90</v>
      </c>
      <c r="C17" s="45" t="s">
        <v>42</v>
      </c>
      <c r="D17" s="45" t="s">
        <v>43</v>
      </c>
      <c r="E17" s="47">
        <v>1.0728</v>
      </c>
      <c r="F17" s="48">
        <v>1</v>
      </c>
      <c r="G17" s="45" t="s">
        <v>44</v>
      </c>
      <c r="H17" s="45" t="s">
        <v>49</v>
      </c>
      <c r="I17" s="45" t="s">
        <v>50</v>
      </c>
      <c r="J17" s="45">
        <v>48</v>
      </c>
      <c r="K17" s="132">
        <v>48</v>
      </c>
      <c r="L17" s="108">
        <v>2020630010119</v>
      </c>
      <c r="M17" s="112" t="s">
        <v>97</v>
      </c>
      <c r="N17" s="84" t="s">
        <v>98</v>
      </c>
      <c r="O17" s="116" t="s">
        <v>288</v>
      </c>
      <c r="P17" s="84">
        <v>28</v>
      </c>
      <c r="Q17" s="84">
        <v>28</v>
      </c>
      <c r="R17" s="84" t="s">
        <v>196</v>
      </c>
      <c r="S17" s="127" t="s">
        <v>343</v>
      </c>
      <c r="T17" s="114" t="s">
        <v>257</v>
      </c>
      <c r="U17" s="117">
        <v>2516425054</v>
      </c>
      <c r="V17" s="115" t="s">
        <v>199</v>
      </c>
      <c r="W17" s="79"/>
    </row>
    <row r="18" spans="1:24" s="43" customFormat="1" ht="99" customHeight="1" x14ac:dyDescent="0.2">
      <c r="A18" s="152" t="s">
        <v>89</v>
      </c>
      <c r="B18" s="58" t="s">
        <v>90</v>
      </c>
      <c r="C18" s="45" t="s">
        <v>42</v>
      </c>
      <c r="D18" s="45" t="s">
        <v>43</v>
      </c>
      <c r="E18" s="47">
        <v>1.0728</v>
      </c>
      <c r="F18" s="48">
        <v>1</v>
      </c>
      <c r="G18" s="45" t="s">
        <v>44</v>
      </c>
      <c r="H18" s="45" t="s">
        <v>49</v>
      </c>
      <c r="I18" s="45" t="s">
        <v>50</v>
      </c>
      <c r="J18" s="45">
        <v>48</v>
      </c>
      <c r="K18" s="132">
        <v>48</v>
      </c>
      <c r="L18" s="108">
        <v>2020630010119</v>
      </c>
      <c r="M18" s="112" t="s">
        <v>97</v>
      </c>
      <c r="N18" s="84" t="s">
        <v>98</v>
      </c>
      <c r="O18" s="116" t="s">
        <v>289</v>
      </c>
      <c r="P18" s="84">
        <v>1</v>
      </c>
      <c r="Q18" s="84">
        <v>1</v>
      </c>
      <c r="R18" s="84" t="s">
        <v>196</v>
      </c>
      <c r="S18" s="118" t="s">
        <v>261</v>
      </c>
      <c r="T18" s="114" t="s">
        <v>201</v>
      </c>
      <c r="U18" s="105">
        <v>5000000</v>
      </c>
      <c r="V18" s="115" t="s">
        <v>199</v>
      </c>
      <c r="X18" s="80"/>
    </row>
    <row r="19" spans="1:24" s="43" customFormat="1" ht="83.25" customHeight="1" x14ac:dyDescent="0.2">
      <c r="A19" s="152" t="s">
        <v>89</v>
      </c>
      <c r="B19" s="58" t="s">
        <v>90</v>
      </c>
      <c r="C19" s="45" t="s">
        <v>42</v>
      </c>
      <c r="D19" s="45" t="s">
        <v>43</v>
      </c>
      <c r="E19" s="47">
        <v>1.0728</v>
      </c>
      <c r="F19" s="48">
        <v>1</v>
      </c>
      <c r="G19" s="45" t="s">
        <v>44</v>
      </c>
      <c r="H19" s="45" t="s">
        <v>49</v>
      </c>
      <c r="I19" s="45" t="s">
        <v>50</v>
      </c>
      <c r="J19" s="45">
        <v>48</v>
      </c>
      <c r="K19" s="132">
        <v>48</v>
      </c>
      <c r="L19" s="108">
        <v>2020630010119</v>
      </c>
      <c r="M19" s="112" t="s">
        <v>97</v>
      </c>
      <c r="N19" s="84" t="s">
        <v>98</v>
      </c>
      <c r="O19" s="116" t="s">
        <v>290</v>
      </c>
      <c r="P19" s="84">
        <v>1</v>
      </c>
      <c r="Q19" s="84">
        <v>1</v>
      </c>
      <c r="R19" s="84" t="s">
        <v>196</v>
      </c>
      <c r="S19" s="118" t="s">
        <v>262</v>
      </c>
      <c r="T19" s="114" t="s">
        <v>201</v>
      </c>
      <c r="U19" s="105">
        <v>15000000</v>
      </c>
      <c r="V19" s="115" t="s">
        <v>199</v>
      </c>
      <c r="X19" s="81"/>
    </row>
    <row r="20" spans="1:24" s="43" customFormat="1" ht="69.95" customHeight="1" x14ac:dyDescent="0.2">
      <c r="A20" s="152" t="s">
        <v>89</v>
      </c>
      <c r="B20" s="58" t="s">
        <v>90</v>
      </c>
      <c r="C20" s="45" t="s">
        <v>42</v>
      </c>
      <c r="D20" s="45" t="s">
        <v>43</v>
      </c>
      <c r="E20" s="47">
        <v>1.0728</v>
      </c>
      <c r="F20" s="48">
        <v>1</v>
      </c>
      <c r="G20" s="45" t="s">
        <v>44</v>
      </c>
      <c r="H20" s="45" t="s">
        <v>49</v>
      </c>
      <c r="I20" s="45" t="s">
        <v>50</v>
      </c>
      <c r="J20" s="45">
        <v>48</v>
      </c>
      <c r="K20" s="132">
        <v>48</v>
      </c>
      <c r="L20" s="108">
        <v>2020630010119</v>
      </c>
      <c r="M20" s="112" t="s">
        <v>97</v>
      </c>
      <c r="N20" s="84" t="s">
        <v>98</v>
      </c>
      <c r="O20" s="116" t="s">
        <v>291</v>
      </c>
      <c r="P20" s="85">
        <v>1</v>
      </c>
      <c r="Q20" s="85">
        <v>1</v>
      </c>
      <c r="R20" s="84" t="s">
        <v>196</v>
      </c>
      <c r="S20" s="118" t="s">
        <v>260</v>
      </c>
      <c r="T20" s="114" t="s">
        <v>201</v>
      </c>
      <c r="U20" s="105">
        <v>38700000</v>
      </c>
      <c r="V20" s="115" t="s">
        <v>199</v>
      </c>
      <c r="X20" s="81"/>
    </row>
    <row r="21" spans="1:24" s="43" customFormat="1" ht="69.95" customHeight="1" x14ac:dyDescent="0.2">
      <c r="A21" s="152" t="s">
        <v>89</v>
      </c>
      <c r="B21" s="58" t="s">
        <v>90</v>
      </c>
      <c r="C21" s="45" t="s">
        <v>42</v>
      </c>
      <c r="D21" s="45" t="s">
        <v>43</v>
      </c>
      <c r="E21" s="47">
        <v>1.0728</v>
      </c>
      <c r="F21" s="48">
        <v>1</v>
      </c>
      <c r="G21" s="45" t="s">
        <v>44</v>
      </c>
      <c r="H21" s="45" t="s">
        <v>49</v>
      </c>
      <c r="I21" s="45" t="s">
        <v>50</v>
      </c>
      <c r="J21" s="45">
        <v>48</v>
      </c>
      <c r="K21" s="132">
        <v>48</v>
      </c>
      <c r="L21" s="108">
        <v>2020630010119</v>
      </c>
      <c r="M21" s="112" t="s">
        <v>97</v>
      </c>
      <c r="N21" s="84" t="s">
        <v>98</v>
      </c>
      <c r="O21" s="116" t="s">
        <v>217</v>
      </c>
      <c r="P21" s="85">
        <v>1</v>
      </c>
      <c r="Q21" s="85">
        <v>1</v>
      </c>
      <c r="R21" s="84" t="s">
        <v>196</v>
      </c>
      <c r="S21" s="118" t="s">
        <v>215</v>
      </c>
      <c r="T21" s="114" t="s">
        <v>201</v>
      </c>
      <c r="U21" s="105">
        <v>0</v>
      </c>
      <c r="V21" s="115" t="s">
        <v>199</v>
      </c>
    </row>
    <row r="22" spans="1:24" s="43" customFormat="1" ht="69.95" customHeight="1" x14ac:dyDescent="0.2">
      <c r="A22" s="152" t="s">
        <v>89</v>
      </c>
      <c r="B22" s="58" t="s">
        <v>90</v>
      </c>
      <c r="C22" s="45" t="s">
        <v>42</v>
      </c>
      <c r="D22" s="45" t="s">
        <v>43</v>
      </c>
      <c r="E22" s="47">
        <v>1.0728</v>
      </c>
      <c r="F22" s="48">
        <v>1</v>
      </c>
      <c r="G22" s="45" t="s">
        <v>44</v>
      </c>
      <c r="H22" s="45" t="s">
        <v>49</v>
      </c>
      <c r="I22" s="45" t="s">
        <v>50</v>
      </c>
      <c r="J22" s="45">
        <v>48</v>
      </c>
      <c r="K22" s="132">
        <v>48</v>
      </c>
      <c r="L22" s="108">
        <v>2020630010119</v>
      </c>
      <c r="M22" s="112" t="s">
        <v>97</v>
      </c>
      <c r="N22" s="84" t="s">
        <v>98</v>
      </c>
      <c r="O22" s="116" t="s">
        <v>384</v>
      </c>
      <c r="P22" s="84">
        <v>1</v>
      </c>
      <c r="Q22" s="84">
        <v>1</v>
      </c>
      <c r="R22" s="84" t="s">
        <v>196</v>
      </c>
      <c r="S22" s="118" t="s">
        <v>263</v>
      </c>
      <c r="T22" s="114" t="s">
        <v>201</v>
      </c>
      <c r="U22" s="105">
        <v>51816000</v>
      </c>
      <c r="V22" s="115" t="s">
        <v>199</v>
      </c>
    </row>
    <row r="23" spans="1:24" s="43" customFormat="1" ht="69.95" customHeight="1" x14ac:dyDescent="0.2">
      <c r="A23" s="152" t="s">
        <v>89</v>
      </c>
      <c r="B23" s="58" t="s">
        <v>90</v>
      </c>
      <c r="C23" s="45" t="s">
        <v>42</v>
      </c>
      <c r="D23" s="45" t="s">
        <v>43</v>
      </c>
      <c r="E23" s="47">
        <v>1.0728</v>
      </c>
      <c r="F23" s="48">
        <v>1</v>
      </c>
      <c r="G23" s="45" t="s">
        <v>44</v>
      </c>
      <c r="H23" s="45" t="s">
        <v>49</v>
      </c>
      <c r="I23" s="45" t="s">
        <v>50</v>
      </c>
      <c r="J23" s="45">
        <v>48</v>
      </c>
      <c r="K23" s="132">
        <v>48</v>
      </c>
      <c r="L23" s="108">
        <v>2020630010119</v>
      </c>
      <c r="M23" s="112" t="s">
        <v>97</v>
      </c>
      <c r="N23" s="84" t="s">
        <v>98</v>
      </c>
      <c r="O23" s="116" t="s">
        <v>216</v>
      </c>
      <c r="P23" s="84">
        <v>1</v>
      </c>
      <c r="Q23" s="84">
        <v>1</v>
      </c>
      <c r="R23" s="84" t="s">
        <v>196</v>
      </c>
      <c r="S23" s="118" t="s">
        <v>215</v>
      </c>
      <c r="T23" s="114" t="s">
        <v>201</v>
      </c>
      <c r="U23" s="105">
        <v>0</v>
      </c>
      <c r="V23" s="115" t="s">
        <v>199</v>
      </c>
    </row>
    <row r="24" spans="1:24" s="43" customFormat="1" ht="83.25" customHeight="1" x14ac:dyDescent="0.2">
      <c r="A24" s="152" t="s">
        <v>89</v>
      </c>
      <c r="B24" s="58" t="s">
        <v>90</v>
      </c>
      <c r="C24" s="45" t="s">
        <v>42</v>
      </c>
      <c r="D24" s="45" t="s">
        <v>43</v>
      </c>
      <c r="E24" s="47">
        <v>1.0728</v>
      </c>
      <c r="F24" s="48">
        <v>1</v>
      </c>
      <c r="G24" s="45" t="s">
        <v>44</v>
      </c>
      <c r="H24" s="45" t="s">
        <v>49</v>
      </c>
      <c r="I24" s="45" t="s">
        <v>50</v>
      </c>
      <c r="J24" s="45">
        <v>48</v>
      </c>
      <c r="K24" s="132">
        <v>48</v>
      </c>
      <c r="L24" s="108">
        <v>2020630010119</v>
      </c>
      <c r="M24" s="112" t="s">
        <v>97</v>
      </c>
      <c r="N24" s="84" t="s">
        <v>98</v>
      </c>
      <c r="O24" s="116" t="s">
        <v>292</v>
      </c>
      <c r="P24" s="84">
        <v>1</v>
      </c>
      <c r="Q24" s="84">
        <v>1</v>
      </c>
      <c r="R24" s="84" t="s">
        <v>196</v>
      </c>
      <c r="S24" s="118" t="s">
        <v>261</v>
      </c>
      <c r="T24" s="114" t="s">
        <v>201</v>
      </c>
      <c r="U24" s="105">
        <v>65781280</v>
      </c>
      <c r="V24" s="115" t="s">
        <v>199</v>
      </c>
    </row>
    <row r="25" spans="1:24" s="43" customFormat="1" ht="104.25" customHeight="1" x14ac:dyDescent="0.2">
      <c r="A25" s="152" t="s">
        <v>89</v>
      </c>
      <c r="B25" s="58" t="s">
        <v>90</v>
      </c>
      <c r="C25" s="45" t="s">
        <v>42</v>
      </c>
      <c r="D25" s="45" t="s">
        <v>43</v>
      </c>
      <c r="E25" s="47">
        <v>1.0728</v>
      </c>
      <c r="F25" s="48">
        <v>1</v>
      </c>
      <c r="G25" s="45" t="s">
        <v>44</v>
      </c>
      <c r="H25" s="45" t="s">
        <v>49</v>
      </c>
      <c r="I25" s="45" t="s">
        <v>50</v>
      </c>
      <c r="J25" s="45">
        <v>48</v>
      </c>
      <c r="K25" s="132">
        <v>48</v>
      </c>
      <c r="L25" s="108">
        <v>2020630010119</v>
      </c>
      <c r="M25" s="112" t="s">
        <v>97</v>
      </c>
      <c r="N25" s="84" t="s">
        <v>98</v>
      </c>
      <c r="O25" s="116" t="s">
        <v>385</v>
      </c>
      <c r="P25" s="84">
        <v>1</v>
      </c>
      <c r="Q25" s="84">
        <v>1</v>
      </c>
      <c r="R25" s="84" t="s">
        <v>196</v>
      </c>
      <c r="S25" s="127" t="s">
        <v>343</v>
      </c>
      <c r="T25" s="114" t="s">
        <v>257</v>
      </c>
      <c r="U25" s="105">
        <v>8000000</v>
      </c>
      <c r="V25" s="115" t="s">
        <v>199</v>
      </c>
    </row>
    <row r="26" spans="1:24" s="43" customFormat="1" ht="155.25" customHeight="1" x14ac:dyDescent="0.2">
      <c r="A26" s="152" t="s">
        <v>89</v>
      </c>
      <c r="B26" s="58" t="s">
        <v>90</v>
      </c>
      <c r="C26" s="45" t="s">
        <v>42</v>
      </c>
      <c r="D26" s="45" t="s">
        <v>43</v>
      </c>
      <c r="E26" s="47">
        <v>1.0728</v>
      </c>
      <c r="F26" s="48">
        <v>1</v>
      </c>
      <c r="G26" s="45" t="s">
        <v>44</v>
      </c>
      <c r="H26" s="45" t="s">
        <v>49</v>
      </c>
      <c r="I26" s="45" t="s">
        <v>50</v>
      </c>
      <c r="J26" s="45">
        <v>48</v>
      </c>
      <c r="K26" s="132">
        <v>48</v>
      </c>
      <c r="L26" s="108">
        <v>2020630010119</v>
      </c>
      <c r="M26" s="112" t="s">
        <v>97</v>
      </c>
      <c r="N26" s="84" t="s">
        <v>98</v>
      </c>
      <c r="O26" s="116" t="s">
        <v>293</v>
      </c>
      <c r="P26" s="84">
        <v>2</v>
      </c>
      <c r="Q26" s="84">
        <v>2</v>
      </c>
      <c r="R26" s="84" t="s">
        <v>196</v>
      </c>
      <c r="S26" s="127" t="s">
        <v>344</v>
      </c>
      <c r="T26" s="140" t="s">
        <v>345</v>
      </c>
      <c r="U26" s="105">
        <v>500000</v>
      </c>
      <c r="V26" s="115" t="s">
        <v>199</v>
      </c>
    </row>
    <row r="27" spans="1:24" s="43" customFormat="1" ht="144.75" customHeight="1" x14ac:dyDescent="0.2">
      <c r="A27" s="152" t="s">
        <v>89</v>
      </c>
      <c r="B27" s="58" t="s">
        <v>90</v>
      </c>
      <c r="C27" s="45" t="s">
        <v>42</v>
      </c>
      <c r="D27" s="45" t="s">
        <v>43</v>
      </c>
      <c r="E27" s="47">
        <v>1.0728</v>
      </c>
      <c r="F27" s="48">
        <v>1</v>
      </c>
      <c r="G27" s="45" t="s">
        <v>44</v>
      </c>
      <c r="H27" s="45" t="s">
        <v>49</v>
      </c>
      <c r="I27" s="45" t="s">
        <v>50</v>
      </c>
      <c r="J27" s="45">
        <v>48</v>
      </c>
      <c r="K27" s="132">
        <v>48</v>
      </c>
      <c r="L27" s="108">
        <v>2020630010119</v>
      </c>
      <c r="M27" s="112" t="s">
        <v>97</v>
      </c>
      <c r="N27" s="84" t="s">
        <v>98</v>
      </c>
      <c r="O27" s="116" t="s">
        <v>294</v>
      </c>
      <c r="P27" s="86">
        <v>1</v>
      </c>
      <c r="Q27" s="86">
        <v>1</v>
      </c>
      <c r="R27" s="84" t="s">
        <v>196</v>
      </c>
      <c r="S27" s="127" t="s">
        <v>343</v>
      </c>
      <c r="T27" s="114" t="s">
        <v>257</v>
      </c>
      <c r="U27" s="105">
        <v>764000000</v>
      </c>
      <c r="V27" s="115" t="s">
        <v>199</v>
      </c>
    </row>
    <row r="28" spans="1:24" s="43" customFormat="1" ht="75.75" customHeight="1" x14ac:dyDescent="0.2">
      <c r="A28" s="152" t="s">
        <v>89</v>
      </c>
      <c r="B28" s="58" t="s">
        <v>90</v>
      </c>
      <c r="C28" s="45" t="s">
        <v>42</v>
      </c>
      <c r="D28" s="45" t="s">
        <v>43</v>
      </c>
      <c r="E28" s="47">
        <v>1.0728</v>
      </c>
      <c r="F28" s="48">
        <v>1</v>
      </c>
      <c r="G28" s="45" t="s">
        <v>44</v>
      </c>
      <c r="H28" s="45" t="s">
        <v>49</v>
      </c>
      <c r="I28" s="45" t="s">
        <v>50</v>
      </c>
      <c r="J28" s="45">
        <v>48</v>
      </c>
      <c r="K28" s="132">
        <v>48</v>
      </c>
      <c r="L28" s="108">
        <v>2020630010119</v>
      </c>
      <c r="M28" s="112" t="s">
        <v>97</v>
      </c>
      <c r="N28" s="84" t="s">
        <v>98</v>
      </c>
      <c r="O28" s="116" t="s">
        <v>99</v>
      </c>
      <c r="P28" s="84">
        <v>28</v>
      </c>
      <c r="Q28" s="84">
        <v>28</v>
      </c>
      <c r="R28" s="84" t="s">
        <v>196</v>
      </c>
      <c r="S28" s="127" t="s">
        <v>343</v>
      </c>
      <c r="T28" s="114" t="s">
        <v>257</v>
      </c>
      <c r="U28" s="105">
        <v>0</v>
      </c>
      <c r="V28" s="115" t="s">
        <v>199</v>
      </c>
    </row>
    <row r="29" spans="1:24" s="76" customFormat="1" ht="88.5" customHeight="1" x14ac:dyDescent="0.2">
      <c r="A29" s="152" t="s">
        <v>89</v>
      </c>
      <c r="B29" s="58" t="s">
        <v>90</v>
      </c>
      <c r="C29" s="45" t="s">
        <v>42</v>
      </c>
      <c r="D29" s="45" t="s">
        <v>43</v>
      </c>
      <c r="E29" s="47">
        <v>1.0728</v>
      </c>
      <c r="F29" s="48">
        <v>1</v>
      </c>
      <c r="G29" s="45" t="s">
        <v>44</v>
      </c>
      <c r="H29" s="45" t="s">
        <v>49</v>
      </c>
      <c r="I29" s="45" t="s">
        <v>50</v>
      </c>
      <c r="J29" s="45">
        <v>48</v>
      </c>
      <c r="K29" s="132">
        <v>48</v>
      </c>
      <c r="L29" s="108">
        <v>2020630010119</v>
      </c>
      <c r="M29" s="112" t="s">
        <v>97</v>
      </c>
      <c r="N29" s="84" t="s">
        <v>98</v>
      </c>
      <c r="O29" s="119" t="s">
        <v>297</v>
      </c>
      <c r="P29" s="84">
        <v>1</v>
      </c>
      <c r="Q29" s="84">
        <v>1</v>
      </c>
      <c r="R29" s="84" t="s">
        <v>196</v>
      </c>
      <c r="S29" s="127" t="s">
        <v>343</v>
      </c>
      <c r="T29" s="114" t="s">
        <v>257</v>
      </c>
      <c r="U29" s="105">
        <v>0</v>
      </c>
      <c r="V29" s="115" t="s">
        <v>199</v>
      </c>
    </row>
    <row r="30" spans="1:24" s="76" customFormat="1" ht="94.5" customHeight="1" x14ac:dyDescent="0.2">
      <c r="A30" s="152" t="s">
        <v>89</v>
      </c>
      <c r="B30" s="58" t="s">
        <v>90</v>
      </c>
      <c r="C30" s="45" t="s">
        <v>42</v>
      </c>
      <c r="D30" s="45" t="s">
        <v>43</v>
      </c>
      <c r="E30" s="47">
        <v>1.0728</v>
      </c>
      <c r="F30" s="48">
        <v>1</v>
      </c>
      <c r="G30" s="45" t="s">
        <v>44</v>
      </c>
      <c r="H30" s="45" t="s">
        <v>49</v>
      </c>
      <c r="I30" s="45" t="s">
        <v>50</v>
      </c>
      <c r="J30" s="45">
        <v>48</v>
      </c>
      <c r="K30" s="132">
        <v>48</v>
      </c>
      <c r="L30" s="108">
        <v>2020630010119</v>
      </c>
      <c r="M30" s="112" t="s">
        <v>97</v>
      </c>
      <c r="N30" s="84" t="s">
        <v>98</v>
      </c>
      <c r="O30" s="119" t="s">
        <v>296</v>
      </c>
      <c r="P30" s="84">
        <v>1</v>
      </c>
      <c r="Q30" s="84">
        <v>1</v>
      </c>
      <c r="R30" s="84" t="s">
        <v>196</v>
      </c>
      <c r="S30" s="120" t="s">
        <v>259</v>
      </c>
      <c r="T30" s="114" t="s">
        <v>258</v>
      </c>
      <c r="U30" s="105">
        <v>176000000</v>
      </c>
      <c r="V30" s="115" t="s">
        <v>199</v>
      </c>
    </row>
    <row r="31" spans="1:24" s="76" customFormat="1" ht="114.75" customHeight="1" x14ac:dyDescent="0.2">
      <c r="A31" s="152" t="s">
        <v>89</v>
      </c>
      <c r="B31" s="58" t="s">
        <v>90</v>
      </c>
      <c r="C31" s="45" t="s">
        <v>42</v>
      </c>
      <c r="D31" s="45" t="s">
        <v>43</v>
      </c>
      <c r="E31" s="47">
        <v>1.0728</v>
      </c>
      <c r="F31" s="48">
        <v>1</v>
      </c>
      <c r="G31" s="45" t="s">
        <v>44</v>
      </c>
      <c r="H31" s="45" t="s">
        <v>49</v>
      </c>
      <c r="I31" s="45" t="s">
        <v>50</v>
      </c>
      <c r="J31" s="45">
        <v>48</v>
      </c>
      <c r="K31" s="132">
        <v>48</v>
      </c>
      <c r="L31" s="108">
        <v>2020630010119</v>
      </c>
      <c r="M31" s="112" t="s">
        <v>97</v>
      </c>
      <c r="N31" s="84" t="s">
        <v>98</v>
      </c>
      <c r="O31" s="119" t="s">
        <v>295</v>
      </c>
      <c r="P31" s="84">
        <v>1</v>
      </c>
      <c r="Q31" s="84">
        <v>1</v>
      </c>
      <c r="R31" s="84" t="s">
        <v>196</v>
      </c>
      <c r="S31" s="127" t="s">
        <v>343</v>
      </c>
      <c r="T31" s="114" t="s">
        <v>257</v>
      </c>
      <c r="U31" s="105">
        <v>0</v>
      </c>
      <c r="V31" s="115" t="s">
        <v>199</v>
      </c>
    </row>
    <row r="32" spans="1:24" s="76" customFormat="1" ht="79.5" customHeight="1" x14ac:dyDescent="0.2">
      <c r="A32" s="152" t="s">
        <v>89</v>
      </c>
      <c r="B32" s="58" t="s">
        <v>90</v>
      </c>
      <c r="C32" s="45" t="s">
        <v>42</v>
      </c>
      <c r="D32" s="45" t="s">
        <v>43</v>
      </c>
      <c r="E32" s="47">
        <v>1.0728</v>
      </c>
      <c r="F32" s="48">
        <v>1</v>
      </c>
      <c r="G32" s="45" t="s">
        <v>44</v>
      </c>
      <c r="H32" s="45" t="s">
        <v>49</v>
      </c>
      <c r="I32" s="45" t="s">
        <v>50</v>
      </c>
      <c r="J32" s="45">
        <v>48</v>
      </c>
      <c r="K32" s="132">
        <v>48</v>
      </c>
      <c r="L32" s="108">
        <v>2020630010119</v>
      </c>
      <c r="M32" s="112" t="s">
        <v>97</v>
      </c>
      <c r="N32" s="84" t="s">
        <v>98</v>
      </c>
      <c r="O32" s="119" t="s">
        <v>264</v>
      </c>
      <c r="P32" s="84">
        <v>1</v>
      </c>
      <c r="Q32" s="84">
        <v>1</v>
      </c>
      <c r="R32" s="84" t="s">
        <v>196</v>
      </c>
      <c r="S32" s="127" t="s">
        <v>343</v>
      </c>
      <c r="T32" s="114" t="s">
        <v>257</v>
      </c>
      <c r="U32" s="105">
        <v>0</v>
      </c>
      <c r="V32" s="115" t="s">
        <v>199</v>
      </c>
    </row>
    <row r="33" spans="1:22" s="43" customFormat="1" ht="64.5" customHeight="1" x14ac:dyDescent="0.2">
      <c r="A33" s="153" t="s">
        <v>89</v>
      </c>
      <c r="B33" s="58" t="s">
        <v>90</v>
      </c>
      <c r="C33" s="45" t="s">
        <v>42</v>
      </c>
      <c r="D33" s="46" t="s">
        <v>43</v>
      </c>
      <c r="E33" s="47">
        <v>1.0728</v>
      </c>
      <c r="F33" s="48">
        <v>1</v>
      </c>
      <c r="G33" s="46" t="s">
        <v>44</v>
      </c>
      <c r="H33" s="46" t="s">
        <v>51</v>
      </c>
      <c r="I33" s="49" t="s">
        <v>52</v>
      </c>
      <c r="J33" s="45">
        <v>29</v>
      </c>
      <c r="K33" s="132">
        <v>29</v>
      </c>
      <c r="L33" s="108">
        <v>2020630010106</v>
      </c>
      <c r="M33" s="106" t="s">
        <v>100</v>
      </c>
      <c r="N33" s="84" t="s">
        <v>101</v>
      </c>
      <c r="O33" s="121" t="s">
        <v>329</v>
      </c>
      <c r="P33" s="84">
        <v>0</v>
      </c>
      <c r="Q33" s="84">
        <v>1</v>
      </c>
      <c r="R33" s="84" t="s">
        <v>196</v>
      </c>
      <c r="S33" s="84" t="s">
        <v>197</v>
      </c>
      <c r="T33" s="84" t="s">
        <v>198</v>
      </c>
      <c r="U33" s="110">
        <v>103272000</v>
      </c>
      <c r="V33" s="115" t="s">
        <v>199</v>
      </c>
    </row>
    <row r="34" spans="1:22" s="43" customFormat="1" ht="59.25" customHeight="1" x14ac:dyDescent="0.2">
      <c r="A34" s="152" t="s">
        <v>89</v>
      </c>
      <c r="B34" s="58" t="s">
        <v>90</v>
      </c>
      <c r="C34" s="45" t="s">
        <v>42</v>
      </c>
      <c r="D34" s="45" t="s">
        <v>43</v>
      </c>
      <c r="E34" s="47">
        <v>1.0728</v>
      </c>
      <c r="F34" s="48">
        <v>1</v>
      </c>
      <c r="G34" s="45" t="s">
        <v>44</v>
      </c>
      <c r="H34" s="45" t="s">
        <v>53</v>
      </c>
      <c r="I34" s="45" t="s">
        <v>54</v>
      </c>
      <c r="J34" s="45">
        <v>2800</v>
      </c>
      <c r="K34" s="132">
        <v>2800</v>
      </c>
      <c r="L34" s="108">
        <v>2020630010103</v>
      </c>
      <c r="M34" s="122" t="s">
        <v>102</v>
      </c>
      <c r="N34" s="123" t="s">
        <v>103</v>
      </c>
      <c r="O34" s="113" t="s">
        <v>104</v>
      </c>
      <c r="P34" s="84">
        <v>579</v>
      </c>
      <c r="Q34" s="84">
        <v>579</v>
      </c>
      <c r="R34" s="84" t="s">
        <v>196</v>
      </c>
      <c r="S34" s="84" t="s">
        <v>202</v>
      </c>
      <c r="T34" s="84" t="s">
        <v>201</v>
      </c>
      <c r="U34" s="105">
        <v>0</v>
      </c>
      <c r="V34" s="115" t="s">
        <v>203</v>
      </c>
    </row>
    <row r="35" spans="1:22" s="43" customFormat="1" ht="93.75" customHeight="1" x14ac:dyDescent="0.2">
      <c r="A35" s="152" t="s">
        <v>89</v>
      </c>
      <c r="B35" s="58" t="s">
        <v>90</v>
      </c>
      <c r="C35" s="45" t="s">
        <v>42</v>
      </c>
      <c r="D35" s="45" t="s">
        <v>43</v>
      </c>
      <c r="E35" s="47">
        <v>1.0728</v>
      </c>
      <c r="F35" s="48">
        <v>1</v>
      </c>
      <c r="G35" s="45" t="s">
        <v>44</v>
      </c>
      <c r="H35" s="45" t="s">
        <v>53</v>
      </c>
      <c r="I35" s="45" t="s">
        <v>54</v>
      </c>
      <c r="J35" s="45">
        <v>2800</v>
      </c>
      <c r="K35" s="132">
        <v>2800</v>
      </c>
      <c r="L35" s="108">
        <v>2020630010103</v>
      </c>
      <c r="M35" s="122" t="s">
        <v>102</v>
      </c>
      <c r="N35" s="123" t="s">
        <v>103</v>
      </c>
      <c r="O35" s="113" t="s">
        <v>218</v>
      </c>
      <c r="P35" s="84">
        <v>1</v>
      </c>
      <c r="Q35" s="84">
        <v>1</v>
      </c>
      <c r="R35" s="84" t="s">
        <v>196</v>
      </c>
      <c r="S35" s="84" t="s">
        <v>202</v>
      </c>
      <c r="T35" s="84" t="s">
        <v>201</v>
      </c>
      <c r="U35" s="105">
        <v>12000000</v>
      </c>
      <c r="V35" s="115" t="s">
        <v>195</v>
      </c>
    </row>
    <row r="36" spans="1:22" s="43" customFormat="1" ht="75.75" customHeight="1" x14ac:dyDescent="0.2">
      <c r="A36" s="153" t="s">
        <v>89</v>
      </c>
      <c r="B36" s="58" t="s">
        <v>90</v>
      </c>
      <c r="C36" s="45" t="s">
        <v>42</v>
      </c>
      <c r="D36" s="46" t="s">
        <v>43</v>
      </c>
      <c r="E36" s="47">
        <v>1.0728</v>
      </c>
      <c r="F36" s="48">
        <v>1</v>
      </c>
      <c r="G36" s="46" t="s">
        <v>44</v>
      </c>
      <c r="H36" s="46" t="s">
        <v>53</v>
      </c>
      <c r="I36" s="49" t="s">
        <v>54</v>
      </c>
      <c r="J36" s="60">
        <v>11600</v>
      </c>
      <c r="K36" s="83">
        <v>11600</v>
      </c>
      <c r="L36" s="108">
        <v>2020630010102</v>
      </c>
      <c r="M36" s="122" t="s">
        <v>105</v>
      </c>
      <c r="N36" s="123" t="s">
        <v>103</v>
      </c>
      <c r="O36" s="113" t="s">
        <v>106</v>
      </c>
      <c r="P36" s="84">
        <v>3469</v>
      </c>
      <c r="Q36" s="84">
        <v>3469</v>
      </c>
      <c r="R36" s="84" t="s">
        <v>196</v>
      </c>
      <c r="S36" s="118" t="s">
        <v>361</v>
      </c>
      <c r="T36" s="87" t="s">
        <v>201</v>
      </c>
      <c r="U36" s="105">
        <v>0</v>
      </c>
      <c r="V36" s="115" t="s">
        <v>253</v>
      </c>
    </row>
    <row r="37" spans="1:22" s="43" customFormat="1" ht="75.75" customHeight="1" x14ac:dyDescent="0.2">
      <c r="A37" s="153" t="s">
        <v>89</v>
      </c>
      <c r="B37" s="58" t="s">
        <v>90</v>
      </c>
      <c r="C37" s="45" t="s">
        <v>42</v>
      </c>
      <c r="D37" s="46" t="s">
        <v>43</v>
      </c>
      <c r="E37" s="47">
        <v>1.0728</v>
      </c>
      <c r="F37" s="48">
        <v>1</v>
      </c>
      <c r="G37" s="46" t="s">
        <v>44</v>
      </c>
      <c r="H37" s="46" t="s">
        <v>53</v>
      </c>
      <c r="I37" s="49" t="s">
        <v>54</v>
      </c>
      <c r="J37" s="60">
        <v>11600</v>
      </c>
      <c r="K37" s="83">
        <v>11600</v>
      </c>
      <c r="L37" s="108">
        <v>2020630010102</v>
      </c>
      <c r="M37" s="122" t="s">
        <v>105</v>
      </c>
      <c r="N37" s="123" t="s">
        <v>103</v>
      </c>
      <c r="O37" s="113" t="s">
        <v>219</v>
      </c>
      <c r="P37" s="84">
        <v>1</v>
      </c>
      <c r="Q37" s="84">
        <v>1</v>
      </c>
      <c r="R37" s="84" t="s">
        <v>196</v>
      </c>
      <c r="S37" s="84" t="s">
        <v>204</v>
      </c>
      <c r="T37" s="87" t="s">
        <v>201</v>
      </c>
      <c r="U37" s="105">
        <v>500000000</v>
      </c>
      <c r="V37" s="115" t="s">
        <v>203</v>
      </c>
    </row>
    <row r="38" spans="1:22" s="76" customFormat="1" ht="60.75" customHeight="1" x14ac:dyDescent="0.2">
      <c r="A38" s="152" t="s">
        <v>89</v>
      </c>
      <c r="B38" s="58" t="s">
        <v>90</v>
      </c>
      <c r="C38" s="45" t="s">
        <v>42</v>
      </c>
      <c r="D38" s="45" t="s">
        <v>43</v>
      </c>
      <c r="E38" s="47">
        <v>1.0728</v>
      </c>
      <c r="F38" s="48">
        <v>1</v>
      </c>
      <c r="G38" s="45" t="s">
        <v>44</v>
      </c>
      <c r="H38" s="45" t="s">
        <v>53</v>
      </c>
      <c r="I38" s="45" t="s">
        <v>54</v>
      </c>
      <c r="J38" s="45">
        <v>9600</v>
      </c>
      <c r="K38" s="132">
        <v>9600</v>
      </c>
      <c r="L38" s="108">
        <v>2020630010101</v>
      </c>
      <c r="M38" s="122" t="s">
        <v>107</v>
      </c>
      <c r="N38" s="123" t="s">
        <v>108</v>
      </c>
      <c r="O38" s="113" t="s">
        <v>109</v>
      </c>
      <c r="P38" s="84">
        <v>990</v>
      </c>
      <c r="Q38" s="84">
        <v>990</v>
      </c>
      <c r="R38" s="84" t="s">
        <v>196</v>
      </c>
      <c r="S38" s="84"/>
      <c r="T38" s="87"/>
      <c r="U38" s="105">
        <v>0</v>
      </c>
      <c r="V38" s="115" t="s">
        <v>253</v>
      </c>
    </row>
    <row r="39" spans="1:22" s="43" customFormat="1" ht="74.25" customHeight="1" x14ac:dyDescent="0.2">
      <c r="A39" s="152" t="s">
        <v>89</v>
      </c>
      <c r="B39" s="58" t="s">
        <v>90</v>
      </c>
      <c r="C39" s="45" t="s">
        <v>42</v>
      </c>
      <c r="D39" s="45" t="s">
        <v>43</v>
      </c>
      <c r="E39" s="47">
        <v>1.0728</v>
      </c>
      <c r="F39" s="48">
        <v>1</v>
      </c>
      <c r="G39" s="45" t="s">
        <v>44</v>
      </c>
      <c r="H39" s="45" t="s">
        <v>53</v>
      </c>
      <c r="I39" s="45" t="s">
        <v>54</v>
      </c>
      <c r="J39" s="45">
        <v>9600</v>
      </c>
      <c r="K39" s="132">
        <v>9600</v>
      </c>
      <c r="L39" s="108">
        <v>2020630010101</v>
      </c>
      <c r="M39" s="122" t="s">
        <v>107</v>
      </c>
      <c r="N39" s="123" t="s">
        <v>337</v>
      </c>
      <c r="O39" s="113" t="s">
        <v>331</v>
      </c>
      <c r="P39" s="84">
        <v>0</v>
      </c>
      <c r="Q39" s="84">
        <v>1</v>
      </c>
      <c r="R39" s="84" t="s">
        <v>196</v>
      </c>
      <c r="S39" s="84" t="s">
        <v>204</v>
      </c>
      <c r="T39" s="87" t="s">
        <v>201</v>
      </c>
      <c r="U39" s="105">
        <v>49000000</v>
      </c>
      <c r="V39" s="115" t="s">
        <v>195</v>
      </c>
    </row>
    <row r="40" spans="1:22" s="43" customFormat="1" ht="89.25" customHeight="1" x14ac:dyDescent="0.2">
      <c r="A40" s="152" t="s">
        <v>89</v>
      </c>
      <c r="B40" s="58" t="s">
        <v>90</v>
      </c>
      <c r="C40" s="45" t="s">
        <v>42</v>
      </c>
      <c r="D40" s="45" t="s">
        <v>43</v>
      </c>
      <c r="E40" s="47">
        <v>1.0728</v>
      </c>
      <c r="F40" s="48">
        <v>1</v>
      </c>
      <c r="G40" s="45" t="s">
        <v>44</v>
      </c>
      <c r="H40" s="45" t="s">
        <v>53</v>
      </c>
      <c r="I40" s="45" t="s">
        <v>54</v>
      </c>
      <c r="J40" s="45">
        <v>9600</v>
      </c>
      <c r="K40" s="132">
        <v>9600</v>
      </c>
      <c r="L40" s="108">
        <v>2020630010101</v>
      </c>
      <c r="M40" s="122" t="s">
        <v>107</v>
      </c>
      <c r="N40" s="123" t="s">
        <v>338</v>
      </c>
      <c r="O40" s="113" t="s">
        <v>332</v>
      </c>
      <c r="P40" s="84">
        <v>1</v>
      </c>
      <c r="Q40" s="84">
        <v>1</v>
      </c>
      <c r="R40" s="84" t="s">
        <v>196</v>
      </c>
      <c r="S40" s="84" t="s">
        <v>204</v>
      </c>
      <c r="T40" s="87" t="s">
        <v>201</v>
      </c>
      <c r="U40" s="105">
        <v>19000000</v>
      </c>
      <c r="V40" s="115" t="s">
        <v>195</v>
      </c>
    </row>
    <row r="41" spans="1:22" s="43" customFormat="1" ht="78" customHeight="1" x14ac:dyDescent="0.2">
      <c r="A41" s="152" t="s">
        <v>89</v>
      </c>
      <c r="B41" s="58" t="s">
        <v>90</v>
      </c>
      <c r="C41" s="45" t="s">
        <v>42</v>
      </c>
      <c r="D41" s="45" t="s">
        <v>43</v>
      </c>
      <c r="E41" s="47">
        <v>1.0728</v>
      </c>
      <c r="F41" s="48">
        <v>1</v>
      </c>
      <c r="G41" s="45" t="s">
        <v>44</v>
      </c>
      <c r="H41" s="45" t="s">
        <v>53</v>
      </c>
      <c r="I41" s="45" t="s">
        <v>54</v>
      </c>
      <c r="J41" s="45">
        <v>9600</v>
      </c>
      <c r="K41" s="132">
        <v>9600</v>
      </c>
      <c r="L41" s="108">
        <v>2020630010101</v>
      </c>
      <c r="M41" s="122" t="s">
        <v>107</v>
      </c>
      <c r="N41" s="123" t="s">
        <v>339</v>
      </c>
      <c r="O41" s="113" t="s">
        <v>299</v>
      </c>
      <c r="P41" s="84">
        <v>6</v>
      </c>
      <c r="Q41" s="84">
        <v>6</v>
      </c>
      <c r="R41" s="84" t="s">
        <v>196</v>
      </c>
      <c r="S41" s="84" t="s">
        <v>204</v>
      </c>
      <c r="T41" s="87" t="s">
        <v>201</v>
      </c>
      <c r="U41" s="105">
        <v>532000000</v>
      </c>
      <c r="V41" s="115" t="s">
        <v>195</v>
      </c>
    </row>
    <row r="42" spans="1:22" s="43" customFormat="1" ht="83.25" customHeight="1" x14ac:dyDescent="0.2">
      <c r="A42" s="152" t="s">
        <v>89</v>
      </c>
      <c r="B42" s="58" t="s">
        <v>90</v>
      </c>
      <c r="C42" s="45" t="s">
        <v>42</v>
      </c>
      <c r="D42" s="45" t="s">
        <v>43</v>
      </c>
      <c r="E42" s="47">
        <v>1.0728</v>
      </c>
      <c r="F42" s="48">
        <v>1</v>
      </c>
      <c r="G42" s="45" t="s">
        <v>44</v>
      </c>
      <c r="H42" s="45" t="s">
        <v>53</v>
      </c>
      <c r="I42" s="45" t="s">
        <v>54</v>
      </c>
      <c r="J42" s="45">
        <v>9600</v>
      </c>
      <c r="K42" s="132">
        <v>9600</v>
      </c>
      <c r="L42" s="108">
        <v>2020630010101</v>
      </c>
      <c r="M42" s="122" t="s">
        <v>107</v>
      </c>
      <c r="N42" s="123" t="s">
        <v>340</v>
      </c>
      <c r="O42" s="113" t="s">
        <v>326</v>
      </c>
      <c r="P42" s="84">
        <v>7</v>
      </c>
      <c r="Q42" s="84">
        <v>7</v>
      </c>
      <c r="R42" s="84" t="s">
        <v>196</v>
      </c>
      <c r="S42" s="118" t="s">
        <v>377</v>
      </c>
      <c r="T42" s="87" t="s">
        <v>373</v>
      </c>
      <c r="U42" s="105">
        <f>0+75000000</f>
        <v>75000000</v>
      </c>
      <c r="V42" s="115" t="s">
        <v>203</v>
      </c>
    </row>
    <row r="43" spans="1:22" s="43" customFormat="1" ht="92.25" customHeight="1" x14ac:dyDescent="0.2">
      <c r="A43" s="152" t="s">
        <v>89</v>
      </c>
      <c r="B43" s="58" t="s">
        <v>90</v>
      </c>
      <c r="C43" s="45" t="s">
        <v>42</v>
      </c>
      <c r="D43" s="74" t="s">
        <v>55</v>
      </c>
      <c r="E43" s="47">
        <v>0.185</v>
      </c>
      <c r="F43" s="48">
        <v>0.26</v>
      </c>
      <c r="G43" s="45" t="s">
        <v>44</v>
      </c>
      <c r="H43" s="45" t="s">
        <v>56</v>
      </c>
      <c r="I43" s="45" t="s">
        <v>50</v>
      </c>
      <c r="J43" s="56">
        <v>8</v>
      </c>
      <c r="K43" s="134">
        <v>16</v>
      </c>
      <c r="L43" s="108">
        <v>2020630010099</v>
      </c>
      <c r="M43" s="122" t="s">
        <v>110</v>
      </c>
      <c r="N43" s="123" t="s">
        <v>111</v>
      </c>
      <c r="O43" s="113" t="s">
        <v>112</v>
      </c>
      <c r="P43" s="84">
        <v>28</v>
      </c>
      <c r="Q43" s="84">
        <v>28</v>
      </c>
      <c r="R43" s="84" t="s">
        <v>205</v>
      </c>
      <c r="S43" s="84"/>
      <c r="T43" s="84"/>
      <c r="U43" s="105">
        <v>0</v>
      </c>
      <c r="V43" s="115" t="s">
        <v>227</v>
      </c>
    </row>
    <row r="44" spans="1:22" s="43" customFormat="1" ht="124.5" customHeight="1" x14ac:dyDescent="0.2">
      <c r="A44" s="152" t="s">
        <v>89</v>
      </c>
      <c r="B44" s="58" t="s">
        <v>90</v>
      </c>
      <c r="C44" s="45" t="s">
        <v>42</v>
      </c>
      <c r="D44" s="74" t="s">
        <v>55</v>
      </c>
      <c r="E44" s="47">
        <v>0.185</v>
      </c>
      <c r="F44" s="48">
        <v>0.26</v>
      </c>
      <c r="G44" s="45" t="s">
        <v>44</v>
      </c>
      <c r="H44" s="45" t="s">
        <v>56</v>
      </c>
      <c r="I44" s="45" t="s">
        <v>50</v>
      </c>
      <c r="J44" s="56">
        <v>8</v>
      </c>
      <c r="K44" s="134">
        <v>16</v>
      </c>
      <c r="L44" s="108">
        <v>2020630010099</v>
      </c>
      <c r="M44" s="122" t="s">
        <v>110</v>
      </c>
      <c r="N44" s="123" t="s">
        <v>111</v>
      </c>
      <c r="O44" s="113" t="s">
        <v>287</v>
      </c>
      <c r="P44" s="84">
        <v>1</v>
      </c>
      <c r="Q44" s="84">
        <v>1</v>
      </c>
      <c r="R44" s="84" t="s">
        <v>205</v>
      </c>
      <c r="S44" s="124" t="s">
        <v>378</v>
      </c>
      <c r="T44" s="84" t="s">
        <v>369</v>
      </c>
      <c r="U44" s="105">
        <f>30000000+16754175</f>
        <v>46754175</v>
      </c>
      <c r="V44" s="115" t="s">
        <v>195</v>
      </c>
    </row>
    <row r="45" spans="1:22" s="43" customFormat="1" ht="89.25" customHeight="1" x14ac:dyDescent="0.2">
      <c r="A45" s="152" t="s">
        <v>89</v>
      </c>
      <c r="B45" s="58" t="s">
        <v>90</v>
      </c>
      <c r="C45" s="45" t="s">
        <v>42</v>
      </c>
      <c r="D45" s="74" t="s">
        <v>55</v>
      </c>
      <c r="E45" s="47">
        <v>0.185</v>
      </c>
      <c r="F45" s="48">
        <v>0.26</v>
      </c>
      <c r="G45" s="45" t="s">
        <v>44</v>
      </c>
      <c r="H45" s="45" t="s">
        <v>56</v>
      </c>
      <c r="I45" s="45" t="s">
        <v>50</v>
      </c>
      <c r="J45" s="56">
        <v>8</v>
      </c>
      <c r="K45" s="134">
        <v>16</v>
      </c>
      <c r="L45" s="108">
        <v>2020630010099</v>
      </c>
      <c r="M45" s="122" t="s">
        <v>110</v>
      </c>
      <c r="N45" s="123" t="s">
        <v>111</v>
      </c>
      <c r="O45" s="113" t="s">
        <v>366</v>
      </c>
      <c r="P45" s="84">
        <v>0</v>
      </c>
      <c r="Q45" s="84">
        <v>2</v>
      </c>
      <c r="R45" s="84" t="s">
        <v>205</v>
      </c>
      <c r="S45" s="125" t="s">
        <v>378</v>
      </c>
      <c r="T45" s="84" t="s">
        <v>365</v>
      </c>
      <c r="U45" s="105">
        <v>33508350</v>
      </c>
      <c r="V45" s="115" t="s">
        <v>195</v>
      </c>
    </row>
    <row r="46" spans="1:22" s="43" customFormat="1" ht="100.5" customHeight="1" x14ac:dyDescent="0.2">
      <c r="A46" s="152" t="s">
        <v>89</v>
      </c>
      <c r="B46" s="58" t="s">
        <v>90</v>
      </c>
      <c r="C46" s="45" t="s">
        <v>42</v>
      </c>
      <c r="D46" s="74" t="s">
        <v>55</v>
      </c>
      <c r="E46" s="47">
        <v>0.185</v>
      </c>
      <c r="F46" s="48">
        <v>0.26</v>
      </c>
      <c r="G46" s="45" t="s">
        <v>44</v>
      </c>
      <c r="H46" s="45" t="s">
        <v>56</v>
      </c>
      <c r="I46" s="45" t="s">
        <v>50</v>
      </c>
      <c r="J46" s="56">
        <v>8</v>
      </c>
      <c r="K46" s="134">
        <v>16</v>
      </c>
      <c r="L46" s="108">
        <v>2020630010099</v>
      </c>
      <c r="M46" s="122" t="s">
        <v>110</v>
      </c>
      <c r="N46" s="123" t="s">
        <v>111</v>
      </c>
      <c r="O46" s="113" t="s">
        <v>367</v>
      </c>
      <c r="P46" s="84">
        <v>0</v>
      </c>
      <c r="Q46" s="84">
        <v>1</v>
      </c>
      <c r="R46" s="84" t="s">
        <v>205</v>
      </c>
      <c r="S46" s="125" t="s">
        <v>378</v>
      </c>
      <c r="T46" s="84" t="s">
        <v>365</v>
      </c>
      <c r="U46" s="105">
        <v>16754175</v>
      </c>
      <c r="V46" s="115" t="s">
        <v>195</v>
      </c>
    </row>
    <row r="47" spans="1:22" s="43" customFormat="1" ht="81.75" customHeight="1" x14ac:dyDescent="0.2">
      <c r="A47" s="152" t="s">
        <v>89</v>
      </c>
      <c r="B47" s="58" t="s">
        <v>90</v>
      </c>
      <c r="C47" s="45" t="s">
        <v>42</v>
      </c>
      <c r="D47" s="74" t="s">
        <v>55</v>
      </c>
      <c r="E47" s="47">
        <v>0.185</v>
      </c>
      <c r="F47" s="48">
        <v>0.26</v>
      </c>
      <c r="G47" s="45" t="s">
        <v>44</v>
      </c>
      <c r="H47" s="45" t="s">
        <v>56</v>
      </c>
      <c r="I47" s="45" t="s">
        <v>50</v>
      </c>
      <c r="J47" s="56">
        <v>8</v>
      </c>
      <c r="K47" s="134">
        <v>16</v>
      </c>
      <c r="L47" s="108">
        <v>2020630010099</v>
      </c>
      <c r="M47" s="122" t="s">
        <v>110</v>
      </c>
      <c r="N47" s="123" t="s">
        <v>111</v>
      </c>
      <c r="O47" s="113" t="s">
        <v>368</v>
      </c>
      <c r="P47" s="84">
        <v>0</v>
      </c>
      <c r="Q47" s="84">
        <v>1</v>
      </c>
      <c r="R47" s="84" t="s">
        <v>205</v>
      </c>
      <c r="S47" s="125" t="s">
        <v>378</v>
      </c>
      <c r="T47" s="84" t="s">
        <v>365</v>
      </c>
      <c r="U47" s="105">
        <v>13983300</v>
      </c>
      <c r="V47" s="115" t="s">
        <v>195</v>
      </c>
    </row>
    <row r="48" spans="1:22" s="43" customFormat="1" ht="63.75" customHeight="1" x14ac:dyDescent="0.2">
      <c r="A48" s="153" t="s">
        <v>89</v>
      </c>
      <c r="B48" s="58" t="s">
        <v>90</v>
      </c>
      <c r="C48" s="45" t="s">
        <v>42</v>
      </c>
      <c r="D48" s="55" t="s">
        <v>55</v>
      </c>
      <c r="E48" s="47">
        <v>0.185</v>
      </c>
      <c r="F48" s="48">
        <v>0.26</v>
      </c>
      <c r="G48" s="46" t="s">
        <v>44</v>
      </c>
      <c r="H48" s="46" t="s">
        <v>53</v>
      </c>
      <c r="I48" s="49" t="s">
        <v>57</v>
      </c>
      <c r="J48" s="56">
        <v>96000</v>
      </c>
      <c r="K48" s="134">
        <v>96000</v>
      </c>
      <c r="L48" s="108">
        <v>2020630010097</v>
      </c>
      <c r="M48" s="106" t="s">
        <v>113</v>
      </c>
      <c r="N48" s="107" t="s">
        <v>114</v>
      </c>
      <c r="O48" s="113" t="s">
        <v>207</v>
      </c>
      <c r="P48" s="84">
        <v>27</v>
      </c>
      <c r="Q48" s="84">
        <v>27</v>
      </c>
      <c r="R48" s="84" t="s">
        <v>205</v>
      </c>
      <c r="S48" s="84" t="s">
        <v>208</v>
      </c>
      <c r="T48" s="84" t="s">
        <v>206</v>
      </c>
      <c r="U48" s="105">
        <v>10400000</v>
      </c>
      <c r="V48" s="115" t="s">
        <v>195</v>
      </c>
    </row>
    <row r="49" spans="1:22" s="43" customFormat="1" ht="73.5" customHeight="1" x14ac:dyDescent="0.2">
      <c r="A49" s="152" t="s">
        <v>89</v>
      </c>
      <c r="B49" s="58" t="s">
        <v>90</v>
      </c>
      <c r="C49" s="45" t="s">
        <v>42</v>
      </c>
      <c r="D49" s="74" t="s">
        <v>55</v>
      </c>
      <c r="E49" s="47">
        <v>0.185</v>
      </c>
      <c r="F49" s="48">
        <v>0.26</v>
      </c>
      <c r="G49" s="45" t="s">
        <v>44</v>
      </c>
      <c r="H49" s="45" t="s">
        <v>53</v>
      </c>
      <c r="I49" s="45" t="s">
        <v>57</v>
      </c>
      <c r="J49" s="45">
        <v>32000</v>
      </c>
      <c r="K49" s="132">
        <v>32000</v>
      </c>
      <c r="L49" s="108">
        <v>2020630010093</v>
      </c>
      <c r="M49" s="126" t="s">
        <v>115</v>
      </c>
      <c r="N49" s="123" t="s">
        <v>116</v>
      </c>
      <c r="O49" s="113" t="s">
        <v>117</v>
      </c>
      <c r="P49" s="84">
        <v>20</v>
      </c>
      <c r="Q49" s="84">
        <v>20</v>
      </c>
      <c r="R49" s="84" t="s">
        <v>205</v>
      </c>
      <c r="S49" s="84" t="s">
        <v>209</v>
      </c>
      <c r="T49" s="84" t="s">
        <v>206</v>
      </c>
      <c r="U49" s="105">
        <v>0</v>
      </c>
      <c r="V49" s="115" t="s">
        <v>195</v>
      </c>
    </row>
    <row r="50" spans="1:22" s="43" customFormat="1" ht="130.5" customHeight="1" x14ac:dyDescent="0.2">
      <c r="A50" s="152" t="s">
        <v>89</v>
      </c>
      <c r="B50" s="58" t="s">
        <v>90</v>
      </c>
      <c r="C50" s="45" t="s">
        <v>42</v>
      </c>
      <c r="D50" s="74" t="s">
        <v>55</v>
      </c>
      <c r="E50" s="47">
        <v>0.185</v>
      </c>
      <c r="F50" s="48">
        <v>0.26</v>
      </c>
      <c r="G50" s="45" t="s">
        <v>44</v>
      </c>
      <c r="H50" s="45" t="s">
        <v>53</v>
      </c>
      <c r="I50" s="45" t="s">
        <v>57</v>
      </c>
      <c r="J50" s="45">
        <v>32000</v>
      </c>
      <c r="K50" s="132">
        <v>32000</v>
      </c>
      <c r="L50" s="108">
        <v>2020630010093</v>
      </c>
      <c r="M50" s="126" t="s">
        <v>115</v>
      </c>
      <c r="N50" s="123" t="s">
        <v>116</v>
      </c>
      <c r="O50" s="113" t="s">
        <v>309</v>
      </c>
      <c r="P50" s="84">
        <v>1</v>
      </c>
      <c r="Q50" s="84">
        <v>1</v>
      </c>
      <c r="R50" s="84" t="s">
        <v>205</v>
      </c>
      <c r="S50" s="84" t="s">
        <v>209</v>
      </c>
      <c r="T50" s="84" t="s">
        <v>206</v>
      </c>
      <c r="U50" s="105">
        <v>104000000</v>
      </c>
      <c r="V50" s="115" t="s">
        <v>195</v>
      </c>
    </row>
    <row r="51" spans="1:22" s="43" customFormat="1" ht="99" customHeight="1" x14ac:dyDescent="0.2">
      <c r="A51" s="152" t="s">
        <v>89</v>
      </c>
      <c r="B51" s="58" t="s">
        <v>90</v>
      </c>
      <c r="C51" s="45" t="s">
        <v>42</v>
      </c>
      <c r="D51" s="74" t="s">
        <v>55</v>
      </c>
      <c r="E51" s="47">
        <v>0.185</v>
      </c>
      <c r="F51" s="48">
        <v>0.26</v>
      </c>
      <c r="G51" s="45" t="s">
        <v>44</v>
      </c>
      <c r="H51" s="45" t="s">
        <v>58</v>
      </c>
      <c r="I51" s="45" t="s">
        <v>59</v>
      </c>
      <c r="J51" s="45">
        <v>34000</v>
      </c>
      <c r="K51" s="132">
        <v>36000</v>
      </c>
      <c r="L51" s="108">
        <v>2021630010007</v>
      </c>
      <c r="M51" s="126" t="s">
        <v>118</v>
      </c>
      <c r="N51" s="123" t="s">
        <v>119</v>
      </c>
      <c r="O51" s="113" t="s">
        <v>120</v>
      </c>
      <c r="P51" s="84">
        <v>12</v>
      </c>
      <c r="Q51" s="84">
        <v>20</v>
      </c>
      <c r="R51" s="84" t="s">
        <v>210</v>
      </c>
      <c r="S51" s="118"/>
      <c r="T51" s="118"/>
      <c r="U51" s="105">
        <v>0</v>
      </c>
      <c r="V51" s="115" t="s">
        <v>228</v>
      </c>
    </row>
    <row r="52" spans="1:22" s="43" customFormat="1" ht="99" customHeight="1" x14ac:dyDescent="0.2">
      <c r="A52" s="152" t="s">
        <v>89</v>
      </c>
      <c r="B52" s="58" t="s">
        <v>90</v>
      </c>
      <c r="C52" s="45" t="s">
        <v>42</v>
      </c>
      <c r="D52" s="74" t="s">
        <v>55</v>
      </c>
      <c r="E52" s="47">
        <v>0.185</v>
      </c>
      <c r="F52" s="48">
        <v>0.26</v>
      </c>
      <c r="G52" s="45" t="s">
        <v>44</v>
      </c>
      <c r="H52" s="45" t="s">
        <v>58</v>
      </c>
      <c r="I52" s="45" t="s">
        <v>59</v>
      </c>
      <c r="J52" s="45">
        <v>34000</v>
      </c>
      <c r="K52" s="132">
        <v>36000</v>
      </c>
      <c r="L52" s="108">
        <v>2021630010007</v>
      </c>
      <c r="M52" s="126" t="s">
        <v>118</v>
      </c>
      <c r="N52" s="123" t="s">
        <v>119</v>
      </c>
      <c r="O52" s="113" t="s">
        <v>310</v>
      </c>
      <c r="P52" s="84">
        <v>12</v>
      </c>
      <c r="Q52" s="84">
        <v>20</v>
      </c>
      <c r="R52" s="84" t="s">
        <v>210</v>
      </c>
      <c r="S52" s="127" t="s">
        <v>346</v>
      </c>
      <c r="T52" s="84" t="s">
        <v>206</v>
      </c>
      <c r="U52" s="117">
        <v>265200000</v>
      </c>
      <c r="V52" s="115" t="s">
        <v>192</v>
      </c>
    </row>
    <row r="53" spans="1:22" s="43" customFormat="1" ht="99" customHeight="1" x14ac:dyDescent="0.2">
      <c r="A53" s="152" t="s">
        <v>89</v>
      </c>
      <c r="B53" s="58" t="s">
        <v>90</v>
      </c>
      <c r="C53" s="45" t="s">
        <v>42</v>
      </c>
      <c r="D53" s="74" t="s">
        <v>55</v>
      </c>
      <c r="E53" s="47">
        <v>0.185</v>
      </c>
      <c r="F53" s="48">
        <v>0.26</v>
      </c>
      <c r="G53" s="45" t="s">
        <v>44</v>
      </c>
      <c r="H53" s="45" t="s">
        <v>58</v>
      </c>
      <c r="I53" s="45" t="s">
        <v>59</v>
      </c>
      <c r="J53" s="45">
        <v>34000</v>
      </c>
      <c r="K53" s="132">
        <v>36000</v>
      </c>
      <c r="L53" s="108">
        <v>2021630010007</v>
      </c>
      <c r="M53" s="126" t="s">
        <v>118</v>
      </c>
      <c r="N53" s="123" t="s">
        <v>119</v>
      </c>
      <c r="O53" s="113" t="s">
        <v>311</v>
      </c>
      <c r="P53" s="84">
        <v>0</v>
      </c>
      <c r="Q53" s="84">
        <v>1</v>
      </c>
      <c r="R53" s="84" t="s">
        <v>210</v>
      </c>
      <c r="S53" s="127" t="s">
        <v>346</v>
      </c>
      <c r="T53" s="84" t="s">
        <v>206</v>
      </c>
      <c r="U53" s="117">
        <v>30496000</v>
      </c>
      <c r="V53" s="115" t="s">
        <v>192</v>
      </c>
    </row>
    <row r="54" spans="1:22" s="43" customFormat="1" ht="116.25" customHeight="1" x14ac:dyDescent="0.2">
      <c r="A54" s="152" t="s">
        <v>89</v>
      </c>
      <c r="B54" s="58" t="s">
        <v>90</v>
      </c>
      <c r="C54" s="45" t="s">
        <v>42</v>
      </c>
      <c r="D54" s="74" t="s">
        <v>55</v>
      </c>
      <c r="E54" s="47">
        <v>0.185</v>
      </c>
      <c r="F54" s="48">
        <v>0.26</v>
      </c>
      <c r="G54" s="45" t="s">
        <v>44</v>
      </c>
      <c r="H54" s="45" t="s">
        <v>58</v>
      </c>
      <c r="I54" s="45" t="s">
        <v>59</v>
      </c>
      <c r="J54" s="45">
        <v>34000</v>
      </c>
      <c r="K54" s="132">
        <v>36000</v>
      </c>
      <c r="L54" s="108">
        <v>2021630010007</v>
      </c>
      <c r="M54" s="126" t="s">
        <v>118</v>
      </c>
      <c r="N54" s="123" t="s">
        <v>119</v>
      </c>
      <c r="O54" s="113" t="s">
        <v>313</v>
      </c>
      <c r="P54" s="84">
        <v>1</v>
      </c>
      <c r="Q54" s="84">
        <v>1</v>
      </c>
      <c r="R54" s="84" t="s">
        <v>210</v>
      </c>
      <c r="S54" s="127" t="s">
        <v>375</v>
      </c>
      <c r="T54" s="141" t="s">
        <v>374</v>
      </c>
      <c r="U54" s="117">
        <f>40000000+33508350</f>
        <v>73508350</v>
      </c>
      <c r="V54" s="115" t="s">
        <v>192</v>
      </c>
    </row>
    <row r="55" spans="1:22" s="43" customFormat="1" ht="113.25" customHeight="1" x14ac:dyDescent="0.2">
      <c r="A55" s="152" t="s">
        <v>89</v>
      </c>
      <c r="B55" s="58" t="s">
        <v>90</v>
      </c>
      <c r="C55" s="45" t="s">
        <v>42</v>
      </c>
      <c r="D55" s="74" t="s">
        <v>55</v>
      </c>
      <c r="E55" s="47">
        <v>0.185</v>
      </c>
      <c r="F55" s="48">
        <v>0.26</v>
      </c>
      <c r="G55" s="45" t="s">
        <v>44</v>
      </c>
      <c r="H55" s="45" t="s">
        <v>58</v>
      </c>
      <c r="I55" s="45" t="s">
        <v>59</v>
      </c>
      <c r="J55" s="45">
        <v>34000</v>
      </c>
      <c r="K55" s="132">
        <v>36000</v>
      </c>
      <c r="L55" s="108">
        <v>2021630010007</v>
      </c>
      <c r="M55" s="126" t="s">
        <v>118</v>
      </c>
      <c r="N55" s="123" t="s">
        <v>119</v>
      </c>
      <c r="O55" s="113" t="s">
        <v>314</v>
      </c>
      <c r="P55" s="84">
        <v>1</v>
      </c>
      <c r="Q55" s="84">
        <v>1</v>
      </c>
      <c r="R55" s="84" t="s">
        <v>210</v>
      </c>
      <c r="S55" s="127" t="s">
        <v>376</v>
      </c>
      <c r="T55" s="141" t="s">
        <v>374</v>
      </c>
      <c r="U55" s="117">
        <f>40000000+33508350</f>
        <v>73508350</v>
      </c>
      <c r="V55" s="115" t="s">
        <v>192</v>
      </c>
    </row>
    <row r="56" spans="1:22" s="43" customFormat="1" ht="95.25" customHeight="1" x14ac:dyDescent="0.2">
      <c r="A56" s="152" t="s">
        <v>89</v>
      </c>
      <c r="B56" s="58" t="s">
        <v>90</v>
      </c>
      <c r="C56" s="45" t="s">
        <v>42</v>
      </c>
      <c r="D56" s="74" t="s">
        <v>55</v>
      </c>
      <c r="E56" s="47">
        <v>0.185</v>
      </c>
      <c r="F56" s="48">
        <v>0.26</v>
      </c>
      <c r="G56" s="45" t="s">
        <v>44</v>
      </c>
      <c r="H56" s="45" t="s">
        <v>58</v>
      </c>
      <c r="I56" s="45" t="s">
        <v>59</v>
      </c>
      <c r="J56" s="45">
        <v>34000</v>
      </c>
      <c r="K56" s="132">
        <v>36000</v>
      </c>
      <c r="L56" s="108">
        <v>2021630010007</v>
      </c>
      <c r="M56" s="126" t="s">
        <v>118</v>
      </c>
      <c r="N56" s="123" t="s">
        <v>119</v>
      </c>
      <c r="O56" s="113" t="s">
        <v>315</v>
      </c>
      <c r="P56" s="84">
        <v>0</v>
      </c>
      <c r="Q56" s="84">
        <v>1</v>
      </c>
      <c r="R56" s="84" t="s">
        <v>210</v>
      </c>
      <c r="S56" s="127" t="s">
        <v>347</v>
      </c>
      <c r="T56" s="141" t="s">
        <v>312</v>
      </c>
      <c r="U56" s="117">
        <v>52624000</v>
      </c>
      <c r="V56" s="115" t="s">
        <v>192</v>
      </c>
    </row>
    <row r="57" spans="1:22" s="43" customFormat="1" ht="93.75" customHeight="1" x14ac:dyDescent="0.2">
      <c r="A57" s="152" t="s">
        <v>89</v>
      </c>
      <c r="B57" s="58" t="s">
        <v>90</v>
      </c>
      <c r="C57" s="45" t="s">
        <v>42</v>
      </c>
      <c r="D57" s="74" t="s">
        <v>55</v>
      </c>
      <c r="E57" s="47">
        <v>0.185</v>
      </c>
      <c r="F57" s="48">
        <v>0.26</v>
      </c>
      <c r="G57" s="45" t="s">
        <v>44</v>
      </c>
      <c r="H57" s="45" t="s">
        <v>58</v>
      </c>
      <c r="I57" s="45" t="s">
        <v>59</v>
      </c>
      <c r="J57" s="45">
        <v>34000</v>
      </c>
      <c r="K57" s="132">
        <v>36000</v>
      </c>
      <c r="L57" s="108">
        <v>2021630010007</v>
      </c>
      <c r="M57" s="126" t="s">
        <v>118</v>
      </c>
      <c r="N57" s="123" t="s">
        <v>119</v>
      </c>
      <c r="O57" s="113" t="s">
        <v>316</v>
      </c>
      <c r="P57" s="84">
        <v>0</v>
      </c>
      <c r="Q57" s="84">
        <v>1</v>
      </c>
      <c r="R57" s="84" t="s">
        <v>210</v>
      </c>
      <c r="S57" s="127" t="s">
        <v>346</v>
      </c>
      <c r="T57" s="84" t="s">
        <v>206</v>
      </c>
      <c r="U57" s="142">
        <v>41600000</v>
      </c>
      <c r="V57" s="115" t="s">
        <v>192</v>
      </c>
    </row>
    <row r="58" spans="1:22" s="43" customFormat="1" ht="108.75" customHeight="1" x14ac:dyDescent="0.2">
      <c r="A58" s="152" t="s">
        <v>89</v>
      </c>
      <c r="B58" s="58" t="s">
        <v>90</v>
      </c>
      <c r="C58" s="45" t="s">
        <v>42</v>
      </c>
      <c r="D58" s="74" t="s">
        <v>55</v>
      </c>
      <c r="E58" s="47">
        <v>0.185</v>
      </c>
      <c r="F58" s="48">
        <v>0.26</v>
      </c>
      <c r="G58" s="45" t="s">
        <v>44</v>
      </c>
      <c r="H58" s="45" t="s">
        <v>58</v>
      </c>
      <c r="I58" s="45" t="s">
        <v>59</v>
      </c>
      <c r="J58" s="45">
        <v>34000</v>
      </c>
      <c r="K58" s="132">
        <v>36000</v>
      </c>
      <c r="L58" s="108">
        <v>2021630010007</v>
      </c>
      <c r="M58" s="126" t="s">
        <v>118</v>
      </c>
      <c r="N58" s="123" t="s">
        <v>119</v>
      </c>
      <c r="O58" s="113" t="s">
        <v>317</v>
      </c>
      <c r="P58" s="84">
        <v>0</v>
      </c>
      <c r="Q58" s="84">
        <v>1</v>
      </c>
      <c r="R58" s="84" t="s">
        <v>210</v>
      </c>
      <c r="S58" s="127" t="s">
        <v>346</v>
      </c>
      <c r="T58" s="84" t="s">
        <v>206</v>
      </c>
      <c r="U58" s="142">
        <v>5200000</v>
      </c>
      <c r="V58" s="115" t="s">
        <v>192</v>
      </c>
    </row>
    <row r="59" spans="1:22" s="43" customFormat="1" ht="65.25" customHeight="1" x14ac:dyDescent="0.2">
      <c r="A59" s="154" t="s">
        <v>89</v>
      </c>
      <c r="B59" s="58" t="s">
        <v>90</v>
      </c>
      <c r="C59" s="45" t="s">
        <v>42</v>
      </c>
      <c r="D59" s="74" t="s">
        <v>55</v>
      </c>
      <c r="E59" s="47">
        <v>0.185</v>
      </c>
      <c r="F59" s="48">
        <v>0.26</v>
      </c>
      <c r="G59" s="45" t="s">
        <v>44</v>
      </c>
      <c r="H59" s="45" t="s">
        <v>60</v>
      </c>
      <c r="I59" s="45" t="s">
        <v>61</v>
      </c>
      <c r="J59" s="45">
        <v>800</v>
      </c>
      <c r="K59" s="132">
        <v>800</v>
      </c>
      <c r="L59" s="108">
        <v>2020630010090</v>
      </c>
      <c r="M59" s="126" t="s">
        <v>121</v>
      </c>
      <c r="N59" s="123" t="s">
        <v>122</v>
      </c>
      <c r="O59" s="113" t="s">
        <v>123</v>
      </c>
      <c r="P59" s="84">
        <v>120</v>
      </c>
      <c r="Q59" s="84">
        <v>200</v>
      </c>
      <c r="R59" s="84" t="s">
        <v>205</v>
      </c>
      <c r="S59" s="84"/>
      <c r="T59" s="128"/>
      <c r="U59" s="105">
        <v>0</v>
      </c>
      <c r="V59" s="115" t="s">
        <v>227</v>
      </c>
    </row>
    <row r="60" spans="1:22" s="43" customFormat="1" ht="65.25" customHeight="1" x14ac:dyDescent="0.2">
      <c r="A60" s="154" t="s">
        <v>89</v>
      </c>
      <c r="B60" s="58" t="s">
        <v>90</v>
      </c>
      <c r="C60" s="45" t="s">
        <v>42</v>
      </c>
      <c r="D60" s="74" t="s">
        <v>55</v>
      </c>
      <c r="E60" s="47">
        <v>0.185</v>
      </c>
      <c r="F60" s="48">
        <v>0.26</v>
      </c>
      <c r="G60" s="45" t="s">
        <v>44</v>
      </c>
      <c r="H60" s="45" t="s">
        <v>60</v>
      </c>
      <c r="I60" s="45" t="s">
        <v>61</v>
      </c>
      <c r="J60" s="45">
        <v>800</v>
      </c>
      <c r="K60" s="132">
        <v>800</v>
      </c>
      <c r="L60" s="108">
        <v>2020630010090</v>
      </c>
      <c r="M60" s="126" t="s">
        <v>121</v>
      </c>
      <c r="N60" s="123" t="s">
        <v>122</v>
      </c>
      <c r="O60" s="113" t="s">
        <v>318</v>
      </c>
      <c r="P60" s="84">
        <v>1</v>
      </c>
      <c r="Q60" s="84">
        <v>1</v>
      </c>
      <c r="R60" s="84" t="s">
        <v>205</v>
      </c>
      <c r="S60" s="127" t="s">
        <v>348</v>
      </c>
      <c r="T60" s="128" t="s">
        <v>333</v>
      </c>
      <c r="U60" s="142">
        <v>10000000</v>
      </c>
      <c r="V60" s="115" t="s">
        <v>195</v>
      </c>
    </row>
    <row r="61" spans="1:22" s="43" customFormat="1" ht="65.25" customHeight="1" x14ac:dyDescent="0.2">
      <c r="A61" s="154" t="s">
        <v>89</v>
      </c>
      <c r="B61" s="58" t="s">
        <v>90</v>
      </c>
      <c r="C61" s="45" t="s">
        <v>42</v>
      </c>
      <c r="D61" s="74" t="s">
        <v>55</v>
      </c>
      <c r="E61" s="47">
        <v>0.185</v>
      </c>
      <c r="F61" s="48">
        <v>0.26</v>
      </c>
      <c r="G61" s="45" t="s">
        <v>44</v>
      </c>
      <c r="H61" s="45" t="s">
        <v>60</v>
      </c>
      <c r="I61" s="45" t="s">
        <v>61</v>
      </c>
      <c r="J61" s="45">
        <v>800</v>
      </c>
      <c r="K61" s="132">
        <v>800</v>
      </c>
      <c r="L61" s="108">
        <v>2020630010090</v>
      </c>
      <c r="M61" s="126" t="s">
        <v>121</v>
      </c>
      <c r="N61" s="123" t="s">
        <v>122</v>
      </c>
      <c r="O61" s="113" t="s">
        <v>319</v>
      </c>
      <c r="P61" s="84">
        <v>2</v>
      </c>
      <c r="Q61" s="84">
        <v>2</v>
      </c>
      <c r="R61" s="84" t="s">
        <v>205</v>
      </c>
      <c r="S61" s="127" t="s">
        <v>348</v>
      </c>
      <c r="T61" s="128" t="s">
        <v>333</v>
      </c>
      <c r="U61" s="105">
        <v>70000000</v>
      </c>
      <c r="V61" s="115" t="s">
        <v>195</v>
      </c>
    </row>
    <row r="62" spans="1:22" s="43" customFormat="1" ht="67.5" customHeight="1" x14ac:dyDescent="0.2">
      <c r="A62" s="153" t="s">
        <v>89</v>
      </c>
      <c r="B62" s="58" t="s">
        <v>90</v>
      </c>
      <c r="C62" s="45" t="s">
        <v>42</v>
      </c>
      <c r="D62" s="55" t="s">
        <v>55</v>
      </c>
      <c r="E62" s="47">
        <v>0.185</v>
      </c>
      <c r="F62" s="48">
        <v>0.26</v>
      </c>
      <c r="G62" s="46" t="s">
        <v>44</v>
      </c>
      <c r="H62" s="46" t="s">
        <v>62</v>
      </c>
      <c r="I62" s="49" t="s">
        <v>50</v>
      </c>
      <c r="J62" s="45">
        <v>8</v>
      </c>
      <c r="K62" s="132">
        <v>16</v>
      </c>
      <c r="L62" s="108">
        <v>2020630010089</v>
      </c>
      <c r="M62" s="106" t="s">
        <v>124</v>
      </c>
      <c r="N62" s="107" t="s">
        <v>125</v>
      </c>
      <c r="O62" s="113" t="s">
        <v>126</v>
      </c>
      <c r="P62" s="84">
        <v>28</v>
      </c>
      <c r="Q62" s="84">
        <v>28</v>
      </c>
      <c r="R62" s="84" t="s">
        <v>205</v>
      </c>
      <c r="S62" s="129"/>
      <c r="T62" s="84"/>
      <c r="U62" s="105">
        <v>0</v>
      </c>
      <c r="V62" s="115" t="s">
        <v>227</v>
      </c>
    </row>
    <row r="63" spans="1:22" s="43" customFormat="1" ht="36" customHeight="1" x14ac:dyDescent="0.2">
      <c r="A63" s="153" t="s">
        <v>89</v>
      </c>
      <c r="B63" s="58" t="s">
        <v>90</v>
      </c>
      <c r="C63" s="45" t="s">
        <v>42</v>
      </c>
      <c r="D63" s="55" t="s">
        <v>55</v>
      </c>
      <c r="E63" s="47">
        <v>0.185</v>
      </c>
      <c r="F63" s="48">
        <v>0.26</v>
      </c>
      <c r="G63" s="46" t="s">
        <v>44</v>
      </c>
      <c r="H63" s="46" t="s">
        <v>62</v>
      </c>
      <c r="I63" s="49" t="s">
        <v>50</v>
      </c>
      <c r="J63" s="45">
        <v>8</v>
      </c>
      <c r="K63" s="132">
        <v>16</v>
      </c>
      <c r="L63" s="108">
        <v>2020630010089</v>
      </c>
      <c r="M63" s="106" t="s">
        <v>124</v>
      </c>
      <c r="N63" s="107" t="s">
        <v>125</v>
      </c>
      <c r="O63" s="113" t="s">
        <v>301</v>
      </c>
      <c r="P63" s="84">
        <v>0</v>
      </c>
      <c r="Q63" s="87">
        <v>2</v>
      </c>
      <c r="R63" s="84" t="s">
        <v>205</v>
      </c>
      <c r="S63" s="84"/>
      <c r="T63" s="84"/>
      <c r="U63" s="105">
        <v>0</v>
      </c>
      <c r="V63" s="115" t="s">
        <v>195</v>
      </c>
    </row>
    <row r="64" spans="1:22" s="43" customFormat="1" ht="78" customHeight="1" x14ac:dyDescent="0.2">
      <c r="A64" s="153" t="s">
        <v>89</v>
      </c>
      <c r="B64" s="58" t="s">
        <v>90</v>
      </c>
      <c r="C64" s="45" t="s">
        <v>42</v>
      </c>
      <c r="D64" s="55" t="s">
        <v>55</v>
      </c>
      <c r="E64" s="47">
        <v>0.185</v>
      </c>
      <c r="F64" s="48">
        <v>0.26</v>
      </c>
      <c r="G64" s="46" t="s">
        <v>44</v>
      </c>
      <c r="H64" s="46" t="s">
        <v>62</v>
      </c>
      <c r="I64" s="49" t="s">
        <v>50</v>
      </c>
      <c r="J64" s="45">
        <v>8</v>
      </c>
      <c r="K64" s="132">
        <v>16</v>
      </c>
      <c r="L64" s="108">
        <v>2020630010089</v>
      </c>
      <c r="M64" s="106" t="s">
        <v>124</v>
      </c>
      <c r="N64" s="107" t="s">
        <v>125</v>
      </c>
      <c r="O64" s="113" t="s">
        <v>320</v>
      </c>
      <c r="P64" s="84">
        <v>1</v>
      </c>
      <c r="Q64" s="84">
        <v>1</v>
      </c>
      <c r="R64" s="84" t="s">
        <v>205</v>
      </c>
      <c r="S64" s="118" t="s">
        <v>379</v>
      </c>
      <c r="T64" s="84" t="s">
        <v>206</v>
      </c>
      <c r="U64" s="142">
        <f>38000000+33508350</f>
        <v>71508350</v>
      </c>
      <c r="V64" s="115" t="s">
        <v>195</v>
      </c>
    </row>
    <row r="65" spans="1:23" s="43" customFormat="1" ht="110.25" customHeight="1" x14ac:dyDescent="0.2">
      <c r="A65" s="153" t="s">
        <v>89</v>
      </c>
      <c r="B65" s="58" t="s">
        <v>90</v>
      </c>
      <c r="C65" s="45" t="s">
        <v>42</v>
      </c>
      <c r="D65" s="55" t="s">
        <v>55</v>
      </c>
      <c r="E65" s="47">
        <v>0.185</v>
      </c>
      <c r="F65" s="48">
        <v>0.26</v>
      </c>
      <c r="G65" s="46" t="s">
        <v>44</v>
      </c>
      <c r="H65" s="46" t="s">
        <v>62</v>
      </c>
      <c r="I65" s="49" t="s">
        <v>50</v>
      </c>
      <c r="J65" s="45">
        <v>8</v>
      </c>
      <c r="K65" s="132">
        <v>16</v>
      </c>
      <c r="L65" s="108">
        <v>2020630010089</v>
      </c>
      <c r="M65" s="106" t="s">
        <v>124</v>
      </c>
      <c r="N65" s="107" t="s">
        <v>125</v>
      </c>
      <c r="O65" s="113" t="s">
        <v>321</v>
      </c>
      <c r="P65" s="84">
        <v>12</v>
      </c>
      <c r="Q65" s="84">
        <v>17</v>
      </c>
      <c r="R65" s="84" t="s">
        <v>205</v>
      </c>
      <c r="S65" s="118" t="s">
        <v>379</v>
      </c>
      <c r="T65" s="84" t="s">
        <v>206</v>
      </c>
      <c r="U65" s="142">
        <f>145456000+569641950</f>
        <v>715097950</v>
      </c>
      <c r="V65" s="115" t="s">
        <v>195</v>
      </c>
      <c r="W65" s="78"/>
    </row>
    <row r="66" spans="1:23" s="43" customFormat="1" ht="88.5" customHeight="1" x14ac:dyDescent="0.2">
      <c r="A66" s="153" t="s">
        <v>89</v>
      </c>
      <c r="B66" s="58" t="s">
        <v>90</v>
      </c>
      <c r="C66" s="45" t="s">
        <v>42</v>
      </c>
      <c r="D66" s="55" t="s">
        <v>55</v>
      </c>
      <c r="E66" s="47">
        <v>0.185</v>
      </c>
      <c r="F66" s="48">
        <v>0.26</v>
      </c>
      <c r="G66" s="46" t="s">
        <v>44</v>
      </c>
      <c r="H66" s="46" t="s">
        <v>63</v>
      </c>
      <c r="I66" s="49" t="s">
        <v>63</v>
      </c>
      <c r="J66" s="45">
        <v>32000</v>
      </c>
      <c r="K66" s="132">
        <v>32000</v>
      </c>
      <c r="L66" s="108">
        <v>2020630010087</v>
      </c>
      <c r="M66" s="106" t="s">
        <v>127</v>
      </c>
      <c r="N66" s="107" t="s">
        <v>128</v>
      </c>
      <c r="O66" s="113" t="s">
        <v>241</v>
      </c>
      <c r="P66" s="84">
        <v>8000</v>
      </c>
      <c r="Q66" s="84">
        <v>8000</v>
      </c>
      <c r="R66" s="84" t="s">
        <v>205</v>
      </c>
      <c r="S66" s="84"/>
      <c r="T66" s="84"/>
      <c r="U66" s="105">
        <v>0</v>
      </c>
      <c r="V66" s="115" t="s">
        <v>244</v>
      </c>
    </row>
    <row r="67" spans="1:23" s="43" customFormat="1" ht="88.5" customHeight="1" x14ac:dyDescent="0.2">
      <c r="A67" s="153" t="s">
        <v>89</v>
      </c>
      <c r="B67" s="58" t="s">
        <v>90</v>
      </c>
      <c r="C67" s="45" t="s">
        <v>42</v>
      </c>
      <c r="D67" s="55" t="s">
        <v>55</v>
      </c>
      <c r="E67" s="47">
        <v>0.185</v>
      </c>
      <c r="F67" s="48">
        <v>0.26</v>
      </c>
      <c r="G67" s="46" t="s">
        <v>44</v>
      </c>
      <c r="H67" s="46" t="s">
        <v>63</v>
      </c>
      <c r="I67" s="49" t="s">
        <v>63</v>
      </c>
      <c r="J67" s="45">
        <v>32000</v>
      </c>
      <c r="K67" s="132">
        <v>32000</v>
      </c>
      <c r="L67" s="108">
        <v>2020630010087</v>
      </c>
      <c r="M67" s="106" t="s">
        <v>127</v>
      </c>
      <c r="N67" s="107" t="s">
        <v>128</v>
      </c>
      <c r="O67" s="113" t="s">
        <v>242</v>
      </c>
      <c r="P67" s="84">
        <v>1</v>
      </c>
      <c r="Q67" s="84">
        <v>1</v>
      </c>
      <c r="R67" s="84" t="s">
        <v>205</v>
      </c>
      <c r="S67" s="84"/>
      <c r="T67" s="84"/>
      <c r="U67" s="105">
        <v>0</v>
      </c>
      <c r="V67" s="115" t="s">
        <v>195</v>
      </c>
    </row>
    <row r="68" spans="1:23" s="43" customFormat="1" ht="89.25" customHeight="1" x14ac:dyDescent="0.2">
      <c r="A68" s="153" t="s">
        <v>89</v>
      </c>
      <c r="B68" s="58" t="s">
        <v>90</v>
      </c>
      <c r="C68" s="45" t="s">
        <v>42</v>
      </c>
      <c r="D68" s="55" t="s">
        <v>55</v>
      </c>
      <c r="E68" s="47">
        <v>0.185</v>
      </c>
      <c r="F68" s="48">
        <v>0.26</v>
      </c>
      <c r="G68" s="46" t="s">
        <v>44</v>
      </c>
      <c r="H68" s="46" t="s">
        <v>63</v>
      </c>
      <c r="I68" s="49" t="s">
        <v>63</v>
      </c>
      <c r="J68" s="45">
        <v>32000</v>
      </c>
      <c r="K68" s="132">
        <v>32000</v>
      </c>
      <c r="L68" s="108">
        <v>2020630010087</v>
      </c>
      <c r="M68" s="106" t="s">
        <v>127</v>
      </c>
      <c r="N68" s="107" t="s">
        <v>128</v>
      </c>
      <c r="O68" s="113" t="s">
        <v>322</v>
      </c>
      <c r="P68" s="84">
        <v>1</v>
      </c>
      <c r="Q68" s="84">
        <v>1</v>
      </c>
      <c r="R68" s="84" t="s">
        <v>205</v>
      </c>
      <c r="S68" s="84" t="s">
        <v>243</v>
      </c>
      <c r="T68" s="141" t="s">
        <v>252</v>
      </c>
      <c r="U68" s="105">
        <v>104000000</v>
      </c>
      <c r="V68" s="115" t="s">
        <v>195</v>
      </c>
    </row>
    <row r="69" spans="1:23" s="76" customFormat="1" ht="68.25" customHeight="1" x14ac:dyDescent="0.2">
      <c r="A69" s="153" t="s">
        <v>89</v>
      </c>
      <c r="B69" s="58" t="s">
        <v>90</v>
      </c>
      <c r="C69" s="45" t="s">
        <v>42</v>
      </c>
      <c r="D69" s="55" t="s">
        <v>55</v>
      </c>
      <c r="E69" s="47">
        <v>0.185</v>
      </c>
      <c r="F69" s="48">
        <v>0.26</v>
      </c>
      <c r="G69" s="46" t="s">
        <v>44</v>
      </c>
      <c r="H69" s="46" t="s">
        <v>64</v>
      </c>
      <c r="I69" s="49" t="s">
        <v>65</v>
      </c>
      <c r="J69" s="45">
        <v>8</v>
      </c>
      <c r="K69" s="132">
        <v>32</v>
      </c>
      <c r="L69" s="108">
        <v>2020630010086</v>
      </c>
      <c r="M69" s="106" t="s">
        <v>129</v>
      </c>
      <c r="N69" s="107" t="s">
        <v>130</v>
      </c>
      <c r="O69" s="113" t="s">
        <v>131</v>
      </c>
      <c r="P69" s="84">
        <v>20</v>
      </c>
      <c r="Q69" s="84">
        <v>10</v>
      </c>
      <c r="R69" s="84" t="s">
        <v>205</v>
      </c>
      <c r="S69" s="127" t="s">
        <v>349</v>
      </c>
      <c r="T69" s="84" t="s">
        <v>206</v>
      </c>
      <c r="U69" s="105">
        <v>0</v>
      </c>
      <c r="V69" s="115" t="s">
        <v>192</v>
      </c>
    </row>
    <row r="70" spans="1:23" s="43" customFormat="1" ht="68.25" customHeight="1" x14ac:dyDescent="0.2">
      <c r="A70" s="153" t="s">
        <v>89</v>
      </c>
      <c r="B70" s="58" t="s">
        <v>90</v>
      </c>
      <c r="C70" s="45" t="s">
        <v>42</v>
      </c>
      <c r="D70" s="55" t="s">
        <v>55</v>
      </c>
      <c r="E70" s="47">
        <v>0.185</v>
      </c>
      <c r="F70" s="48">
        <v>0.26</v>
      </c>
      <c r="G70" s="46" t="s">
        <v>44</v>
      </c>
      <c r="H70" s="46" t="s">
        <v>64</v>
      </c>
      <c r="I70" s="49" t="s">
        <v>65</v>
      </c>
      <c r="J70" s="45">
        <v>8</v>
      </c>
      <c r="K70" s="132">
        <v>32</v>
      </c>
      <c r="L70" s="108">
        <v>2020630010086</v>
      </c>
      <c r="M70" s="106" t="s">
        <v>129</v>
      </c>
      <c r="N70" s="107" t="s">
        <v>130</v>
      </c>
      <c r="O70" s="113" t="s">
        <v>323</v>
      </c>
      <c r="P70" s="84">
        <v>10</v>
      </c>
      <c r="Q70" s="84">
        <v>5</v>
      </c>
      <c r="R70" s="84" t="s">
        <v>205</v>
      </c>
      <c r="S70" s="127" t="s">
        <v>349</v>
      </c>
      <c r="T70" s="84" t="s">
        <v>206</v>
      </c>
      <c r="U70" s="142">
        <v>42000000</v>
      </c>
      <c r="V70" s="115" t="s">
        <v>192</v>
      </c>
    </row>
    <row r="71" spans="1:23" s="43" customFormat="1" ht="68.25" customHeight="1" x14ac:dyDescent="0.2">
      <c r="A71" s="153" t="s">
        <v>89</v>
      </c>
      <c r="B71" s="58" t="s">
        <v>90</v>
      </c>
      <c r="C71" s="45" t="s">
        <v>42</v>
      </c>
      <c r="D71" s="55" t="s">
        <v>55</v>
      </c>
      <c r="E71" s="47">
        <v>0.185</v>
      </c>
      <c r="F71" s="48">
        <v>0.26</v>
      </c>
      <c r="G71" s="46" t="s">
        <v>44</v>
      </c>
      <c r="H71" s="46" t="s">
        <v>64</v>
      </c>
      <c r="I71" s="49" t="s">
        <v>65</v>
      </c>
      <c r="J71" s="45">
        <v>8</v>
      </c>
      <c r="K71" s="132">
        <v>32</v>
      </c>
      <c r="L71" s="108">
        <v>2020630010086</v>
      </c>
      <c r="M71" s="106" t="s">
        <v>129</v>
      </c>
      <c r="N71" s="107" t="s">
        <v>130</v>
      </c>
      <c r="O71" s="113" t="s">
        <v>324</v>
      </c>
      <c r="P71" s="84">
        <v>1</v>
      </c>
      <c r="Q71" s="84">
        <v>1</v>
      </c>
      <c r="R71" s="84" t="s">
        <v>205</v>
      </c>
      <c r="S71" s="127" t="s">
        <v>349</v>
      </c>
      <c r="T71" s="84" t="s">
        <v>206</v>
      </c>
      <c r="U71" s="142">
        <v>42000000</v>
      </c>
      <c r="V71" s="115" t="s">
        <v>192</v>
      </c>
    </row>
    <row r="72" spans="1:23" s="43" customFormat="1" ht="95.25" customHeight="1" x14ac:dyDescent="0.2">
      <c r="A72" s="153" t="s">
        <v>89</v>
      </c>
      <c r="B72" s="58" t="s">
        <v>90</v>
      </c>
      <c r="C72" s="45" t="s">
        <v>42</v>
      </c>
      <c r="D72" s="55" t="s">
        <v>55</v>
      </c>
      <c r="E72" s="47">
        <v>0.185</v>
      </c>
      <c r="F72" s="48">
        <v>0.26</v>
      </c>
      <c r="G72" s="46" t="s">
        <v>44</v>
      </c>
      <c r="H72" s="46" t="s">
        <v>66</v>
      </c>
      <c r="I72" s="49" t="s">
        <v>67</v>
      </c>
      <c r="J72" s="45">
        <v>116</v>
      </c>
      <c r="K72" s="132">
        <v>116</v>
      </c>
      <c r="L72" s="108">
        <v>2020630010085</v>
      </c>
      <c r="M72" s="112" t="s">
        <v>132</v>
      </c>
      <c r="N72" s="107" t="s">
        <v>133</v>
      </c>
      <c r="O72" s="113" t="s">
        <v>134</v>
      </c>
      <c r="P72" s="84">
        <v>28</v>
      </c>
      <c r="Q72" s="84">
        <v>28</v>
      </c>
      <c r="R72" s="84" t="s">
        <v>205</v>
      </c>
      <c r="S72" s="84"/>
      <c r="T72" s="84"/>
      <c r="U72" s="105">
        <v>0</v>
      </c>
      <c r="V72" s="115" t="s">
        <v>227</v>
      </c>
    </row>
    <row r="73" spans="1:23" s="43" customFormat="1" ht="95.25" customHeight="1" x14ac:dyDescent="0.2">
      <c r="A73" s="153" t="s">
        <v>89</v>
      </c>
      <c r="B73" s="58" t="s">
        <v>90</v>
      </c>
      <c r="C73" s="45" t="s">
        <v>42</v>
      </c>
      <c r="D73" s="55" t="s">
        <v>55</v>
      </c>
      <c r="E73" s="47">
        <v>0.185</v>
      </c>
      <c r="F73" s="48">
        <v>0.26</v>
      </c>
      <c r="G73" s="46" t="s">
        <v>44</v>
      </c>
      <c r="H73" s="46" t="s">
        <v>66</v>
      </c>
      <c r="I73" s="49" t="s">
        <v>67</v>
      </c>
      <c r="J73" s="45">
        <v>116</v>
      </c>
      <c r="K73" s="132">
        <v>116</v>
      </c>
      <c r="L73" s="108">
        <v>2020630010085</v>
      </c>
      <c r="M73" s="112" t="s">
        <v>132</v>
      </c>
      <c r="N73" s="107" t="s">
        <v>133</v>
      </c>
      <c r="O73" s="113" t="s">
        <v>318</v>
      </c>
      <c r="P73" s="84">
        <v>1</v>
      </c>
      <c r="Q73" s="84">
        <v>1</v>
      </c>
      <c r="R73" s="84" t="s">
        <v>205</v>
      </c>
      <c r="S73" s="127" t="s">
        <v>350</v>
      </c>
      <c r="T73" s="84" t="s">
        <v>206</v>
      </c>
      <c r="U73" s="142">
        <v>22400000</v>
      </c>
      <c r="V73" s="115" t="s">
        <v>195</v>
      </c>
    </row>
    <row r="74" spans="1:23" s="43" customFormat="1" ht="108.75" customHeight="1" x14ac:dyDescent="0.2">
      <c r="A74" s="153" t="s">
        <v>89</v>
      </c>
      <c r="B74" s="58" t="s">
        <v>90</v>
      </c>
      <c r="C74" s="45" t="s">
        <v>42</v>
      </c>
      <c r="D74" s="55" t="s">
        <v>55</v>
      </c>
      <c r="E74" s="47">
        <v>0.185</v>
      </c>
      <c r="F74" s="48">
        <v>0.26</v>
      </c>
      <c r="G74" s="46" t="s">
        <v>44</v>
      </c>
      <c r="H74" s="46" t="s">
        <v>66</v>
      </c>
      <c r="I74" s="49" t="s">
        <v>67</v>
      </c>
      <c r="J74" s="45">
        <v>116</v>
      </c>
      <c r="K74" s="132">
        <v>116</v>
      </c>
      <c r="L74" s="108">
        <v>2020630010085</v>
      </c>
      <c r="M74" s="112" t="s">
        <v>132</v>
      </c>
      <c r="N74" s="107" t="s">
        <v>133</v>
      </c>
      <c r="O74" s="113" t="s">
        <v>245</v>
      </c>
      <c r="P74" s="84">
        <v>1</v>
      </c>
      <c r="Q74" s="84">
        <v>1</v>
      </c>
      <c r="R74" s="84" t="s">
        <v>205</v>
      </c>
      <c r="S74" s="127" t="s">
        <v>380</v>
      </c>
      <c r="T74" s="118" t="s">
        <v>371</v>
      </c>
      <c r="U74" s="105">
        <f>40000000+200000000</f>
        <v>240000000</v>
      </c>
      <c r="V74" s="115" t="s">
        <v>195</v>
      </c>
    </row>
    <row r="75" spans="1:23" s="43" customFormat="1" ht="114" customHeight="1" x14ac:dyDescent="0.2">
      <c r="A75" s="153" t="s">
        <v>89</v>
      </c>
      <c r="B75" s="58" t="s">
        <v>90</v>
      </c>
      <c r="C75" s="45" t="s">
        <v>42</v>
      </c>
      <c r="D75" s="55" t="s">
        <v>55</v>
      </c>
      <c r="E75" s="47">
        <v>0.185</v>
      </c>
      <c r="F75" s="48">
        <v>0.26</v>
      </c>
      <c r="G75" s="46" t="s">
        <v>44</v>
      </c>
      <c r="H75" s="46" t="s">
        <v>68</v>
      </c>
      <c r="I75" s="49" t="s">
        <v>69</v>
      </c>
      <c r="J75" s="45">
        <v>96000</v>
      </c>
      <c r="K75" s="132">
        <v>96000</v>
      </c>
      <c r="L75" s="108">
        <v>2020630010074</v>
      </c>
      <c r="M75" s="112" t="s">
        <v>135</v>
      </c>
      <c r="N75" s="107" t="s">
        <v>136</v>
      </c>
      <c r="O75" s="113" t="s">
        <v>137</v>
      </c>
      <c r="P75" s="84">
        <v>23867</v>
      </c>
      <c r="Q75" s="84">
        <v>23867</v>
      </c>
      <c r="R75" s="84" t="s">
        <v>205</v>
      </c>
      <c r="S75" s="84"/>
      <c r="T75" s="84"/>
      <c r="U75" s="105">
        <f>11829560000-SUM(U76:U80)</f>
        <v>0</v>
      </c>
      <c r="V75" s="115" t="s">
        <v>307</v>
      </c>
    </row>
    <row r="76" spans="1:23" s="43" customFormat="1" ht="156.75" customHeight="1" x14ac:dyDescent="0.2">
      <c r="A76" s="153" t="s">
        <v>89</v>
      </c>
      <c r="B76" s="58" t="s">
        <v>90</v>
      </c>
      <c r="C76" s="45" t="s">
        <v>42</v>
      </c>
      <c r="D76" s="55" t="s">
        <v>55</v>
      </c>
      <c r="E76" s="47">
        <v>0.185</v>
      </c>
      <c r="F76" s="48">
        <v>0.26</v>
      </c>
      <c r="G76" s="46" t="s">
        <v>44</v>
      </c>
      <c r="H76" s="46" t="s">
        <v>68</v>
      </c>
      <c r="I76" s="49" t="s">
        <v>69</v>
      </c>
      <c r="J76" s="45">
        <v>96000</v>
      </c>
      <c r="K76" s="132">
        <v>96000</v>
      </c>
      <c r="L76" s="108">
        <v>2020630010074</v>
      </c>
      <c r="M76" s="112" t="s">
        <v>135</v>
      </c>
      <c r="N76" s="107" t="s">
        <v>136</v>
      </c>
      <c r="O76" s="113" t="s">
        <v>246</v>
      </c>
      <c r="P76" s="84">
        <v>1</v>
      </c>
      <c r="Q76" s="84">
        <v>1</v>
      </c>
      <c r="R76" s="84" t="s">
        <v>205</v>
      </c>
      <c r="S76" s="118" t="s">
        <v>251</v>
      </c>
      <c r="T76" s="118" t="s">
        <v>248</v>
      </c>
      <c r="U76" s="105">
        <f>11469560000</f>
        <v>11469560000</v>
      </c>
      <c r="V76" s="115" t="s">
        <v>249</v>
      </c>
    </row>
    <row r="77" spans="1:23" s="43" customFormat="1" ht="156.75" customHeight="1" x14ac:dyDescent="0.2">
      <c r="A77" s="153" t="s">
        <v>89</v>
      </c>
      <c r="B77" s="58" t="s">
        <v>90</v>
      </c>
      <c r="C77" s="45" t="s">
        <v>42</v>
      </c>
      <c r="D77" s="55" t="s">
        <v>55</v>
      </c>
      <c r="E77" s="47">
        <v>0.185</v>
      </c>
      <c r="F77" s="48">
        <v>0.26</v>
      </c>
      <c r="G77" s="46" t="s">
        <v>44</v>
      </c>
      <c r="H77" s="46" t="s">
        <v>68</v>
      </c>
      <c r="I77" s="49" t="s">
        <v>69</v>
      </c>
      <c r="J77" s="45">
        <v>96000</v>
      </c>
      <c r="K77" s="132">
        <v>96000</v>
      </c>
      <c r="L77" s="108">
        <v>2020630010074</v>
      </c>
      <c r="M77" s="112" t="s">
        <v>135</v>
      </c>
      <c r="N77" s="107" t="s">
        <v>136</v>
      </c>
      <c r="O77" s="113" t="s">
        <v>302</v>
      </c>
      <c r="P77" s="84">
        <v>10</v>
      </c>
      <c r="Q77" s="84">
        <v>10</v>
      </c>
      <c r="R77" s="84" t="s">
        <v>205</v>
      </c>
      <c r="S77" s="118" t="s">
        <v>303</v>
      </c>
      <c r="T77" s="118" t="s">
        <v>257</v>
      </c>
      <c r="U77" s="105">
        <v>20000000</v>
      </c>
      <c r="V77" s="115" t="s">
        <v>249</v>
      </c>
    </row>
    <row r="78" spans="1:23" s="43" customFormat="1" ht="156.75" customHeight="1" x14ac:dyDescent="0.2">
      <c r="A78" s="153" t="s">
        <v>89</v>
      </c>
      <c r="B78" s="58" t="s">
        <v>90</v>
      </c>
      <c r="C78" s="45" t="s">
        <v>42</v>
      </c>
      <c r="D78" s="55" t="s">
        <v>55</v>
      </c>
      <c r="E78" s="47">
        <v>0.185</v>
      </c>
      <c r="F78" s="48">
        <v>0.26</v>
      </c>
      <c r="G78" s="46" t="s">
        <v>44</v>
      </c>
      <c r="H78" s="46" t="s">
        <v>68</v>
      </c>
      <c r="I78" s="49" t="s">
        <v>69</v>
      </c>
      <c r="J78" s="45">
        <v>96000</v>
      </c>
      <c r="K78" s="132">
        <v>96000</v>
      </c>
      <c r="L78" s="108">
        <v>2020630010074</v>
      </c>
      <c r="M78" s="112" t="s">
        <v>135</v>
      </c>
      <c r="N78" s="107" t="s">
        <v>136</v>
      </c>
      <c r="O78" s="113" t="s">
        <v>304</v>
      </c>
      <c r="P78" s="84">
        <v>1</v>
      </c>
      <c r="Q78" s="84">
        <v>1</v>
      </c>
      <c r="R78" s="84" t="s">
        <v>205</v>
      </c>
      <c r="S78" s="118"/>
      <c r="T78" s="118"/>
      <c r="U78" s="105">
        <v>0</v>
      </c>
      <c r="V78" s="115" t="s">
        <v>249</v>
      </c>
    </row>
    <row r="79" spans="1:23" s="43" customFormat="1" ht="99" customHeight="1" x14ac:dyDescent="0.2">
      <c r="A79" s="153" t="s">
        <v>89</v>
      </c>
      <c r="B79" s="58" t="s">
        <v>90</v>
      </c>
      <c r="C79" s="45" t="s">
        <v>42</v>
      </c>
      <c r="D79" s="55" t="s">
        <v>55</v>
      </c>
      <c r="E79" s="47">
        <v>0.185</v>
      </c>
      <c r="F79" s="48">
        <v>0.26</v>
      </c>
      <c r="G79" s="46" t="s">
        <v>44</v>
      </c>
      <c r="H79" s="46" t="s">
        <v>68</v>
      </c>
      <c r="I79" s="49" t="s">
        <v>69</v>
      </c>
      <c r="J79" s="45">
        <v>96000</v>
      </c>
      <c r="K79" s="132">
        <v>96000</v>
      </c>
      <c r="L79" s="108">
        <v>2020630010074</v>
      </c>
      <c r="M79" s="112" t="s">
        <v>135</v>
      </c>
      <c r="N79" s="107" t="s">
        <v>136</v>
      </c>
      <c r="O79" s="113" t="s">
        <v>247</v>
      </c>
      <c r="P79" s="84">
        <v>1</v>
      </c>
      <c r="Q79" s="84">
        <v>1</v>
      </c>
      <c r="R79" s="84" t="s">
        <v>205</v>
      </c>
      <c r="S79" s="118" t="s">
        <v>360</v>
      </c>
      <c r="T79" s="84" t="s">
        <v>220</v>
      </c>
      <c r="U79" s="105">
        <v>110000000</v>
      </c>
      <c r="V79" s="115" t="s">
        <v>249</v>
      </c>
    </row>
    <row r="80" spans="1:23" s="43" customFormat="1" ht="81.75" customHeight="1" x14ac:dyDescent="0.2">
      <c r="A80" s="153" t="s">
        <v>89</v>
      </c>
      <c r="B80" s="58" t="s">
        <v>90</v>
      </c>
      <c r="C80" s="45" t="s">
        <v>42</v>
      </c>
      <c r="D80" s="55" t="s">
        <v>55</v>
      </c>
      <c r="E80" s="47">
        <v>0.185</v>
      </c>
      <c r="F80" s="48">
        <v>0.26</v>
      </c>
      <c r="G80" s="46" t="s">
        <v>44</v>
      </c>
      <c r="H80" s="46" t="s">
        <v>68</v>
      </c>
      <c r="I80" s="49" t="s">
        <v>69</v>
      </c>
      <c r="J80" s="45">
        <v>96000</v>
      </c>
      <c r="K80" s="132">
        <v>96000</v>
      </c>
      <c r="L80" s="108">
        <v>2020630010074</v>
      </c>
      <c r="M80" s="112" t="s">
        <v>135</v>
      </c>
      <c r="N80" s="107" t="s">
        <v>136</v>
      </c>
      <c r="O80" s="113" t="s">
        <v>325</v>
      </c>
      <c r="P80" s="84">
        <v>7</v>
      </c>
      <c r="Q80" s="84">
        <v>7</v>
      </c>
      <c r="R80" s="84" t="s">
        <v>205</v>
      </c>
      <c r="S80" s="84" t="s">
        <v>250</v>
      </c>
      <c r="T80" s="84" t="s">
        <v>220</v>
      </c>
      <c r="U80" s="105">
        <f>141800000+25500000+25500000+37200000</f>
        <v>230000000</v>
      </c>
      <c r="V80" s="115" t="s">
        <v>249</v>
      </c>
    </row>
    <row r="81" spans="1:22" s="43" customFormat="1" ht="72.75" customHeight="1" x14ac:dyDescent="0.2">
      <c r="A81" s="153" t="s">
        <v>89</v>
      </c>
      <c r="B81" s="58" t="s">
        <v>90</v>
      </c>
      <c r="C81" s="45" t="s">
        <v>42</v>
      </c>
      <c r="D81" s="55" t="s">
        <v>55</v>
      </c>
      <c r="E81" s="47">
        <v>0.185</v>
      </c>
      <c r="F81" s="48">
        <v>0.26</v>
      </c>
      <c r="G81" s="46" t="s">
        <v>44</v>
      </c>
      <c r="H81" s="46" t="s">
        <v>70</v>
      </c>
      <c r="I81" s="49" t="s">
        <v>71</v>
      </c>
      <c r="J81" s="45">
        <v>2400</v>
      </c>
      <c r="K81" s="132">
        <v>2400</v>
      </c>
      <c r="L81" s="108">
        <v>2020630010076</v>
      </c>
      <c r="M81" s="106" t="s">
        <v>138</v>
      </c>
      <c r="N81" s="107" t="s">
        <v>139</v>
      </c>
      <c r="O81" s="113" t="s">
        <v>140</v>
      </c>
      <c r="P81" s="84">
        <v>240</v>
      </c>
      <c r="Q81" s="84">
        <v>280</v>
      </c>
      <c r="R81" s="84" t="s">
        <v>205</v>
      </c>
      <c r="S81" s="84"/>
      <c r="T81" s="118"/>
      <c r="U81" s="105">
        <v>0</v>
      </c>
      <c r="V81" s="115" t="s">
        <v>253</v>
      </c>
    </row>
    <row r="82" spans="1:22" s="43" customFormat="1" ht="103.5" customHeight="1" x14ac:dyDescent="0.2">
      <c r="A82" s="153" t="s">
        <v>89</v>
      </c>
      <c r="B82" s="58" t="s">
        <v>90</v>
      </c>
      <c r="C82" s="45" t="s">
        <v>42</v>
      </c>
      <c r="D82" s="55" t="s">
        <v>55</v>
      </c>
      <c r="E82" s="47">
        <v>0.185</v>
      </c>
      <c r="F82" s="48">
        <v>0.26</v>
      </c>
      <c r="G82" s="46" t="s">
        <v>44</v>
      </c>
      <c r="H82" s="46" t="s">
        <v>70</v>
      </c>
      <c r="I82" s="49" t="s">
        <v>71</v>
      </c>
      <c r="J82" s="45">
        <v>2400</v>
      </c>
      <c r="K82" s="132">
        <v>2400</v>
      </c>
      <c r="L82" s="108">
        <v>2020630010076</v>
      </c>
      <c r="M82" s="106" t="s">
        <v>138</v>
      </c>
      <c r="N82" s="107" t="s">
        <v>139</v>
      </c>
      <c r="O82" s="113" t="s">
        <v>254</v>
      </c>
      <c r="P82" s="84">
        <v>1</v>
      </c>
      <c r="Q82" s="84">
        <v>1</v>
      </c>
      <c r="R82" s="84" t="s">
        <v>205</v>
      </c>
      <c r="S82" s="118" t="s">
        <v>381</v>
      </c>
      <c r="T82" s="118" t="s">
        <v>370</v>
      </c>
      <c r="U82" s="105">
        <f>109200000+277000000+448000000</f>
        <v>834200000</v>
      </c>
      <c r="V82" s="115" t="s">
        <v>300</v>
      </c>
    </row>
    <row r="83" spans="1:22" s="43" customFormat="1" ht="102" customHeight="1" x14ac:dyDescent="0.2">
      <c r="A83" s="220" t="s">
        <v>89</v>
      </c>
      <c r="B83" s="222" t="s">
        <v>90</v>
      </c>
      <c r="C83" s="224" t="s">
        <v>42</v>
      </c>
      <c r="D83" s="226" t="s">
        <v>55</v>
      </c>
      <c r="E83" s="228">
        <v>0.185</v>
      </c>
      <c r="F83" s="230">
        <v>0.26</v>
      </c>
      <c r="G83" s="232" t="s">
        <v>44</v>
      </c>
      <c r="H83" s="232" t="s">
        <v>72</v>
      </c>
      <c r="I83" s="232" t="s">
        <v>73</v>
      </c>
      <c r="J83" s="224">
        <v>120</v>
      </c>
      <c r="K83" s="234">
        <v>120</v>
      </c>
      <c r="L83" s="167">
        <v>2020630010077</v>
      </c>
      <c r="M83" s="106" t="s">
        <v>141</v>
      </c>
      <c r="N83" s="116" t="s">
        <v>142</v>
      </c>
      <c r="O83" s="116" t="s">
        <v>143</v>
      </c>
      <c r="P83" s="84">
        <v>130</v>
      </c>
      <c r="Q83" s="84">
        <v>120</v>
      </c>
      <c r="R83" s="84" t="s">
        <v>205</v>
      </c>
      <c r="S83" s="127" t="s">
        <v>351</v>
      </c>
      <c r="T83" s="84"/>
      <c r="U83" s="105">
        <v>0</v>
      </c>
      <c r="V83" s="115" t="s">
        <v>227</v>
      </c>
    </row>
    <row r="84" spans="1:22" s="43" customFormat="1" ht="103.5" customHeight="1" x14ac:dyDescent="0.2">
      <c r="A84" s="221"/>
      <c r="B84" s="223"/>
      <c r="C84" s="225"/>
      <c r="D84" s="227"/>
      <c r="E84" s="229"/>
      <c r="F84" s="231"/>
      <c r="G84" s="233"/>
      <c r="H84" s="233"/>
      <c r="I84" s="233"/>
      <c r="J84" s="225"/>
      <c r="K84" s="235"/>
      <c r="L84" s="167">
        <v>2020630010077</v>
      </c>
      <c r="M84" s="106" t="s">
        <v>141</v>
      </c>
      <c r="N84" s="116" t="s">
        <v>142</v>
      </c>
      <c r="O84" s="116" t="s">
        <v>334</v>
      </c>
      <c r="P84" s="84">
        <v>2</v>
      </c>
      <c r="Q84" s="84">
        <v>3</v>
      </c>
      <c r="R84" s="84" t="s">
        <v>205</v>
      </c>
      <c r="S84" s="127" t="s">
        <v>351</v>
      </c>
      <c r="T84" s="84" t="s">
        <v>220</v>
      </c>
      <c r="U84" s="105">
        <v>660181000</v>
      </c>
      <c r="V84" s="115" t="s">
        <v>195</v>
      </c>
    </row>
    <row r="85" spans="1:22" s="43" customFormat="1" ht="67.5" customHeight="1" x14ac:dyDescent="0.2">
      <c r="A85" s="153" t="s">
        <v>89</v>
      </c>
      <c r="B85" s="58" t="s">
        <v>90</v>
      </c>
      <c r="C85" s="45" t="s">
        <v>42</v>
      </c>
      <c r="D85" s="55" t="s">
        <v>55</v>
      </c>
      <c r="E85" s="47">
        <v>0.185</v>
      </c>
      <c r="F85" s="48">
        <v>0.26</v>
      </c>
      <c r="G85" s="46" t="s">
        <v>44</v>
      </c>
      <c r="H85" s="46" t="s">
        <v>51</v>
      </c>
      <c r="I85" s="49" t="s">
        <v>74</v>
      </c>
      <c r="J85" s="45">
        <v>112</v>
      </c>
      <c r="K85" s="132">
        <v>112</v>
      </c>
      <c r="L85" s="108">
        <v>2020630010084</v>
      </c>
      <c r="M85" s="106" t="s">
        <v>144</v>
      </c>
      <c r="N85" s="107" t="s">
        <v>145</v>
      </c>
      <c r="O85" s="113" t="s">
        <v>146</v>
      </c>
      <c r="P85" s="84">
        <v>28</v>
      </c>
      <c r="Q85" s="84">
        <v>27</v>
      </c>
      <c r="R85" s="84" t="s">
        <v>196</v>
      </c>
      <c r="S85" s="84" t="s">
        <v>255</v>
      </c>
      <c r="T85" s="118" t="s">
        <v>252</v>
      </c>
      <c r="U85" s="105">
        <v>1295840000</v>
      </c>
      <c r="V85" s="115" t="s">
        <v>199</v>
      </c>
    </row>
    <row r="86" spans="1:22" s="43" customFormat="1" ht="196.5" customHeight="1" x14ac:dyDescent="0.2">
      <c r="A86" s="153" t="s">
        <v>89</v>
      </c>
      <c r="B86" s="58" t="s">
        <v>90</v>
      </c>
      <c r="C86" s="45" t="s">
        <v>42</v>
      </c>
      <c r="D86" s="55" t="s">
        <v>55</v>
      </c>
      <c r="E86" s="47">
        <v>0.185</v>
      </c>
      <c r="F86" s="48">
        <v>0.26</v>
      </c>
      <c r="G86" s="46" t="s">
        <v>44</v>
      </c>
      <c r="H86" s="46" t="s">
        <v>51</v>
      </c>
      <c r="I86" s="49" t="s">
        <v>52</v>
      </c>
      <c r="J86" s="45">
        <v>112</v>
      </c>
      <c r="K86" s="132">
        <v>112</v>
      </c>
      <c r="L86" s="108">
        <v>2020630010083</v>
      </c>
      <c r="M86" s="106" t="s">
        <v>147</v>
      </c>
      <c r="N86" s="107" t="s">
        <v>148</v>
      </c>
      <c r="O86" s="113" t="s">
        <v>386</v>
      </c>
      <c r="P86" s="84">
        <v>28</v>
      </c>
      <c r="Q86" s="84">
        <v>27</v>
      </c>
      <c r="R86" s="84" t="s">
        <v>196</v>
      </c>
      <c r="S86" s="84" t="s">
        <v>256</v>
      </c>
      <c r="T86" s="118" t="s">
        <v>372</v>
      </c>
      <c r="U86" s="105">
        <f>3446560000</f>
        <v>3446560000</v>
      </c>
      <c r="V86" s="115" t="s">
        <v>199</v>
      </c>
    </row>
    <row r="87" spans="1:22" s="43" customFormat="1" ht="63" customHeight="1" x14ac:dyDescent="0.2">
      <c r="A87" s="153" t="s">
        <v>89</v>
      </c>
      <c r="B87" s="58" t="s">
        <v>90</v>
      </c>
      <c r="C87" s="45" t="s">
        <v>42</v>
      </c>
      <c r="D87" s="55" t="s">
        <v>55</v>
      </c>
      <c r="E87" s="47">
        <v>0.185</v>
      </c>
      <c r="F87" s="48">
        <v>0.26</v>
      </c>
      <c r="G87" s="46" t="s">
        <v>44</v>
      </c>
      <c r="H87" s="46" t="s">
        <v>75</v>
      </c>
      <c r="I87" s="49" t="s">
        <v>76</v>
      </c>
      <c r="J87" s="45">
        <v>80</v>
      </c>
      <c r="K87" s="132">
        <v>116</v>
      </c>
      <c r="L87" s="108">
        <v>2020630010082</v>
      </c>
      <c r="M87" s="106" t="s">
        <v>149</v>
      </c>
      <c r="N87" s="84" t="s">
        <v>150</v>
      </c>
      <c r="O87" s="113" t="s">
        <v>151</v>
      </c>
      <c r="P87" s="84">
        <v>28</v>
      </c>
      <c r="Q87" s="84">
        <v>28</v>
      </c>
      <c r="R87" s="84" t="s">
        <v>205</v>
      </c>
      <c r="S87" s="127" t="s">
        <v>352</v>
      </c>
      <c r="T87" s="118" t="s">
        <v>252</v>
      </c>
      <c r="U87" s="105">
        <v>0</v>
      </c>
      <c r="V87" s="115" t="s">
        <v>227</v>
      </c>
    </row>
    <row r="88" spans="1:22" s="43" customFormat="1" ht="126" customHeight="1" x14ac:dyDescent="0.2">
      <c r="A88" s="153" t="s">
        <v>89</v>
      </c>
      <c r="B88" s="58" t="s">
        <v>90</v>
      </c>
      <c r="C88" s="45" t="s">
        <v>42</v>
      </c>
      <c r="D88" s="55" t="s">
        <v>55</v>
      </c>
      <c r="E88" s="47">
        <v>0.185</v>
      </c>
      <c r="F88" s="48">
        <v>0.26</v>
      </c>
      <c r="G88" s="46" t="s">
        <v>44</v>
      </c>
      <c r="H88" s="46" t="s">
        <v>75</v>
      </c>
      <c r="I88" s="49" t="s">
        <v>76</v>
      </c>
      <c r="J88" s="45">
        <v>80</v>
      </c>
      <c r="K88" s="132">
        <v>116</v>
      </c>
      <c r="L88" s="108">
        <v>2020630010082</v>
      </c>
      <c r="M88" s="106" t="s">
        <v>149</v>
      </c>
      <c r="N88" s="84" t="s">
        <v>150</v>
      </c>
      <c r="O88" s="84" t="s">
        <v>335</v>
      </c>
      <c r="P88" s="84">
        <v>1</v>
      </c>
      <c r="Q88" s="84">
        <v>1</v>
      </c>
      <c r="R88" s="84" t="s">
        <v>205</v>
      </c>
      <c r="S88" s="127" t="s">
        <v>352</v>
      </c>
      <c r="T88" s="118" t="s">
        <v>252</v>
      </c>
      <c r="U88" s="105">
        <v>104000000</v>
      </c>
      <c r="V88" s="115" t="s">
        <v>195</v>
      </c>
    </row>
    <row r="89" spans="1:22" s="43" customFormat="1" ht="58.5" customHeight="1" x14ac:dyDescent="0.2">
      <c r="A89" s="153" t="s">
        <v>89</v>
      </c>
      <c r="B89" s="58" t="s">
        <v>90</v>
      </c>
      <c r="C89" s="45" t="s">
        <v>42</v>
      </c>
      <c r="D89" s="55" t="s">
        <v>55</v>
      </c>
      <c r="E89" s="47">
        <v>0.185</v>
      </c>
      <c r="F89" s="48">
        <v>0.26</v>
      </c>
      <c r="G89" s="46" t="s">
        <v>44</v>
      </c>
      <c r="H89" s="46" t="s">
        <v>77</v>
      </c>
      <c r="I89" s="49" t="s">
        <v>78</v>
      </c>
      <c r="J89" s="45">
        <v>16</v>
      </c>
      <c r="K89" s="132">
        <v>32</v>
      </c>
      <c r="L89" s="108">
        <v>2020630010081</v>
      </c>
      <c r="M89" s="106" t="s">
        <v>152</v>
      </c>
      <c r="N89" s="84" t="s">
        <v>153</v>
      </c>
      <c r="O89" s="113" t="s">
        <v>154</v>
      </c>
      <c r="P89" s="84">
        <v>23</v>
      </c>
      <c r="Q89" s="84">
        <v>24</v>
      </c>
      <c r="R89" s="84" t="s">
        <v>240</v>
      </c>
      <c r="S89" s="127" t="s">
        <v>353</v>
      </c>
      <c r="T89" s="84"/>
      <c r="U89" s="105">
        <v>0</v>
      </c>
      <c r="V89" s="115" t="s">
        <v>227</v>
      </c>
    </row>
    <row r="90" spans="1:22" s="43" customFormat="1" ht="138" customHeight="1" x14ac:dyDescent="0.2">
      <c r="A90" s="153" t="s">
        <v>89</v>
      </c>
      <c r="B90" s="58" t="s">
        <v>90</v>
      </c>
      <c r="C90" s="45" t="s">
        <v>42</v>
      </c>
      <c r="D90" s="55" t="s">
        <v>55</v>
      </c>
      <c r="E90" s="47">
        <v>0.185</v>
      </c>
      <c r="F90" s="48">
        <v>0.26</v>
      </c>
      <c r="G90" s="46" t="s">
        <v>44</v>
      </c>
      <c r="H90" s="46" t="s">
        <v>77</v>
      </c>
      <c r="I90" s="49" t="s">
        <v>78</v>
      </c>
      <c r="J90" s="45">
        <v>16</v>
      </c>
      <c r="K90" s="132">
        <v>32</v>
      </c>
      <c r="L90" s="108">
        <v>2020630010081</v>
      </c>
      <c r="M90" s="106" t="s">
        <v>152</v>
      </c>
      <c r="N90" s="84" t="s">
        <v>153</v>
      </c>
      <c r="O90" s="113" t="s">
        <v>327</v>
      </c>
      <c r="P90" s="84">
        <v>1</v>
      </c>
      <c r="Q90" s="84">
        <v>1</v>
      </c>
      <c r="R90" s="84" t="s">
        <v>240</v>
      </c>
      <c r="S90" s="127" t="s">
        <v>353</v>
      </c>
      <c r="T90" s="118" t="s">
        <v>252</v>
      </c>
      <c r="U90" s="105">
        <v>72800000</v>
      </c>
      <c r="V90" s="115" t="s">
        <v>195</v>
      </c>
    </row>
    <row r="91" spans="1:22" s="43" customFormat="1" ht="87" customHeight="1" x14ac:dyDescent="0.2">
      <c r="A91" s="153" t="s">
        <v>89</v>
      </c>
      <c r="B91" s="58" t="s">
        <v>90</v>
      </c>
      <c r="C91" s="45" t="s">
        <v>42</v>
      </c>
      <c r="D91" s="55" t="s">
        <v>55</v>
      </c>
      <c r="E91" s="47">
        <v>0.185</v>
      </c>
      <c r="F91" s="48">
        <v>0.26</v>
      </c>
      <c r="G91" s="46" t="s">
        <v>44</v>
      </c>
      <c r="H91" s="46" t="s">
        <v>64</v>
      </c>
      <c r="I91" s="49" t="s">
        <v>65</v>
      </c>
      <c r="J91" s="45">
        <v>12</v>
      </c>
      <c r="K91" s="132">
        <v>28</v>
      </c>
      <c r="L91" s="108">
        <v>2020630010080</v>
      </c>
      <c r="M91" s="106" t="s">
        <v>155</v>
      </c>
      <c r="N91" s="84" t="s">
        <v>156</v>
      </c>
      <c r="O91" s="113" t="s">
        <v>236</v>
      </c>
      <c r="P91" s="84">
        <v>28</v>
      </c>
      <c r="Q91" s="84">
        <v>28</v>
      </c>
      <c r="R91" s="84" t="s">
        <v>205</v>
      </c>
      <c r="S91" s="127" t="s">
        <v>354</v>
      </c>
      <c r="T91" s="84"/>
      <c r="U91" s="105">
        <v>0</v>
      </c>
      <c r="V91" s="115" t="s">
        <v>237</v>
      </c>
    </row>
    <row r="92" spans="1:22" s="43" customFormat="1" ht="90.75" customHeight="1" x14ac:dyDescent="0.2">
      <c r="A92" s="153" t="s">
        <v>89</v>
      </c>
      <c r="B92" s="58" t="s">
        <v>90</v>
      </c>
      <c r="C92" s="45" t="s">
        <v>42</v>
      </c>
      <c r="D92" s="55" t="s">
        <v>55</v>
      </c>
      <c r="E92" s="47">
        <v>0.185</v>
      </c>
      <c r="F92" s="48">
        <v>0.26</v>
      </c>
      <c r="G92" s="46" t="s">
        <v>44</v>
      </c>
      <c r="H92" s="46" t="s">
        <v>64</v>
      </c>
      <c r="I92" s="49" t="s">
        <v>65</v>
      </c>
      <c r="J92" s="45">
        <v>12</v>
      </c>
      <c r="K92" s="132">
        <v>28</v>
      </c>
      <c r="L92" s="108">
        <v>2020630010080</v>
      </c>
      <c r="M92" s="106" t="s">
        <v>155</v>
      </c>
      <c r="N92" s="84" t="s">
        <v>156</v>
      </c>
      <c r="O92" s="113" t="s">
        <v>328</v>
      </c>
      <c r="P92" s="84">
        <v>50</v>
      </c>
      <c r="Q92" s="84">
        <v>50</v>
      </c>
      <c r="R92" s="84" t="s">
        <v>205</v>
      </c>
      <c r="S92" s="127" t="s">
        <v>354</v>
      </c>
      <c r="T92" s="84" t="s">
        <v>206</v>
      </c>
      <c r="U92" s="105">
        <v>20000000</v>
      </c>
      <c r="V92" s="115" t="s">
        <v>195</v>
      </c>
    </row>
    <row r="93" spans="1:22" s="43" customFormat="1" ht="90" customHeight="1" x14ac:dyDescent="0.2">
      <c r="A93" s="153" t="s">
        <v>89</v>
      </c>
      <c r="B93" s="58" t="s">
        <v>90</v>
      </c>
      <c r="C93" s="45" t="s">
        <v>42</v>
      </c>
      <c r="D93" s="55" t="s">
        <v>55</v>
      </c>
      <c r="E93" s="47">
        <v>0.185</v>
      </c>
      <c r="F93" s="48">
        <v>0.26</v>
      </c>
      <c r="G93" s="46" t="s">
        <v>44</v>
      </c>
      <c r="H93" s="46" t="s">
        <v>64</v>
      </c>
      <c r="I93" s="49" t="s">
        <v>65</v>
      </c>
      <c r="J93" s="45">
        <v>12</v>
      </c>
      <c r="K93" s="132">
        <v>28</v>
      </c>
      <c r="L93" s="108">
        <v>2020630010080</v>
      </c>
      <c r="M93" s="106" t="s">
        <v>155</v>
      </c>
      <c r="N93" s="84" t="s">
        <v>156</v>
      </c>
      <c r="O93" s="113" t="s">
        <v>238</v>
      </c>
      <c r="P93" s="84">
        <v>0</v>
      </c>
      <c r="Q93" s="84">
        <v>1</v>
      </c>
      <c r="R93" s="84" t="s">
        <v>205</v>
      </c>
      <c r="S93" s="127" t="s">
        <v>354</v>
      </c>
      <c r="T93" s="84" t="s">
        <v>206</v>
      </c>
      <c r="U93" s="105">
        <v>40000000</v>
      </c>
      <c r="V93" s="115" t="s">
        <v>239</v>
      </c>
    </row>
    <row r="94" spans="1:22" s="43" customFormat="1" ht="65.25" customHeight="1" x14ac:dyDescent="0.2">
      <c r="A94" s="153" t="s">
        <v>89</v>
      </c>
      <c r="B94" s="58" t="s">
        <v>90</v>
      </c>
      <c r="C94" s="45" t="s">
        <v>42</v>
      </c>
      <c r="D94" s="55" t="s">
        <v>55</v>
      </c>
      <c r="E94" s="47">
        <v>0.185</v>
      </c>
      <c r="F94" s="48">
        <v>0.26</v>
      </c>
      <c r="G94" s="46" t="s">
        <v>44</v>
      </c>
      <c r="H94" s="46" t="s">
        <v>49</v>
      </c>
      <c r="I94" s="49" t="s">
        <v>50</v>
      </c>
      <c r="J94" s="45">
        <v>4</v>
      </c>
      <c r="K94" s="132">
        <v>16</v>
      </c>
      <c r="L94" s="108">
        <v>2020630010078</v>
      </c>
      <c r="M94" s="106" t="s">
        <v>157</v>
      </c>
      <c r="N94" s="84" t="s">
        <v>158</v>
      </c>
      <c r="O94" s="113" t="s">
        <v>159</v>
      </c>
      <c r="P94" s="84">
        <v>12</v>
      </c>
      <c r="Q94" s="84">
        <v>16</v>
      </c>
      <c r="R94" s="84" t="s">
        <v>205</v>
      </c>
      <c r="S94" s="84"/>
      <c r="T94" s="84"/>
      <c r="U94" s="105">
        <v>0</v>
      </c>
      <c r="V94" s="115" t="s">
        <v>231</v>
      </c>
    </row>
    <row r="95" spans="1:22" s="43" customFormat="1" ht="58.5" customHeight="1" x14ac:dyDescent="0.2">
      <c r="A95" s="153" t="s">
        <v>89</v>
      </c>
      <c r="B95" s="58" t="s">
        <v>90</v>
      </c>
      <c r="C95" s="45" t="s">
        <v>42</v>
      </c>
      <c r="D95" s="55" t="s">
        <v>55</v>
      </c>
      <c r="E95" s="47">
        <v>0.185</v>
      </c>
      <c r="F95" s="48">
        <v>0.26</v>
      </c>
      <c r="G95" s="46" t="s">
        <v>44</v>
      </c>
      <c r="H95" s="46" t="s">
        <v>49</v>
      </c>
      <c r="I95" s="49" t="s">
        <v>50</v>
      </c>
      <c r="J95" s="45">
        <v>4</v>
      </c>
      <c r="K95" s="132">
        <v>16</v>
      </c>
      <c r="L95" s="108">
        <v>2020630010078</v>
      </c>
      <c r="M95" s="106" t="s">
        <v>157</v>
      </c>
      <c r="N95" s="84" t="s">
        <v>158</v>
      </c>
      <c r="O95" s="113" t="s">
        <v>387</v>
      </c>
      <c r="P95" s="84">
        <v>5</v>
      </c>
      <c r="Q95" s="84">
        <v>3</v>
      </c>
      <c r="R95" s="84" t="s">
        <v>205</v>
      </c>
      <c r="S95" s="127" t="s">
        <v>355</v>
      </c>
      <c r="T95" s="118" t="s">
        <v>234</v>
      </c>
      <c r="U95" s="105">
        <v>12240000</v>
      </c>
      <c r="V95" s="115" t="s">
        <v>233</v>
      </c>
    </row>
    <row r="96" spans="1:22" s="43" customFormat="1" ht="73.5" customHeight="1" x14ac:dyDescent="0.2">
      <c r="A96" s="153" t="s">
        <v>89</v>
      </c>
      <c r="B96" s="58" t="s">
        <v>90</v>
      </c>
      <c r="C96" s="45" t="s">
        <v>42</v>
      </c>
      <c r="D96" s="55" t="s">
        <v>55</v>
      </c>
      <c r="E96" s="47">
        <v>0.185</v>
      </c>
      <c r="F96" s="48">
        <v>0.26</v>
      </c>
      <c r="G96" s="46" t="s">
        <v>44</v>
      </c>
      <c r="H96" s="46" t="s">
        <v>49</v>
      </c>
      <c r="I96" s="49" t="s">
        <v>50</v>
      </c>
      <c r="J96" s="45">
        <v>4</v>
      </c>
      <c r="K96" s="132">
        <v>16</v>
      </c>
      <c r="L96" s="108">
        <v>2020630010078</v>
      </c>
      <c r="M96" s="106" t="s">
        <v>157</v>
      </c>
      <c r="N96" s="84" t="s">
        <v>158</v>
      </c>
      <c r="O96" s="113" t="s">
        <v>232</v>
      </c>
      <c r="P96" s="84">
        <v>1</v>
      </c>
      <c r="Q96" s="84">
        <v>1</v>
      </c>
      <c r="R96" s="84" t="s">
        <v>205</v>
      </c>
      <c r="S96" s="127" t="s">
        <v>355</v>
      </c>
      <c r="T96" s="118" t="s">
        <v>235</v>
      </c>
      <c r="U96" s="105">
        <v>20000000</v>
      </c>
      <c r="V96" s="115" t="s">
        <v>233</v>
      </c>
    </row>
    <row r="97" spans="1:22" s="43" customFormat="1" ht="73.5" customHeight="1" x14ac:dyDescent="0.2">
      <c r="A97" s="153" t="s">
        <v>89</v>
      </c>
      <c r="B97" s="58" t="s">
        <v>90</v>
      </c>
      <c r="C97" s="45" t="s">
        <v>42</v>
      </c>
      <c r="D97" s="55" t="s">
        <v>55</v>
      </c>
      <c r="E97" s="47">
        <v>0.185</v>
      </c>
      <c r="F97" s="48">
        <v>0.26</v>
      </c>
      <c r="G97" s="46" t="s">
        <v>44</v>
      </c>
      <c r="H97" s="46" t="s">
        <v>49</v>
      </c>
      <c r="I97" s="49" t="s">
        <v>50</v>
      </c>
      <c r="J97" s="45">
        <v>4</v>
      </c>
      <c r="K97" s="132">
        <v>16</v>
      </c>
      <c r="L97" s="108">
        <v>2020630010078</v>
      </c>
      <c r="M97" s="106" t="s">
        <v>157</v>
      </c>
      <c r="N97" s="84" t="s">
        <v>158</v>
      </c>
      <c r="O97" s="113" t="s">
        <v>336</v>
      </c>
      <c r="P97" s="84">
        <v>1</v>
      </c>
      <c r="Q97" s="84">
        <v>1</v>
      </c>
      <c r="R97" s="84" t="s">
        <v>205</v>
      </c>
      <c r="S97" s="127" t="s">
        <v>356</v>
      </c>
      <c r="T97" s="118" t="s">
        <v>235</v>
      </c>
      <c r="U97" s="143">
        <v>1456000</v>
      </c>
      <c r="V97" s="115" t="s">
        <v>233</v>
      </c>
    </row>
    <row r="98" spans="1:22" s="43" customFormat="1" ht="60" customHeight="1" x14ac:dyDescent="0.2">
      <c r="A98" s="153" t="s">
        <v>89</v>
      </c>
      <c r="B98" s="58" t="s">
        <v>90</v>
      </c>
      <c r="C98" s="45" t="s">
        <v>42</v>
      </c>
      <c r="D98" s="55" t="s">
        <v>55</v>
      </c>
      <c r="E98" s="47">
        <v>0.185</v>
      </c>
      <c r="F98" s="48">
        <v>0.26</v>
      </c>
      <c r="G98" s="46" t="s">
        <v>44</v>
      </c>
      <c r="H98" s="46" t="s">
        <v>79</v>
      </c>
      <c r="I98" s="49" t="s">
        <v>80</v>
      </c>
      <c r="J98" s="45">
        <v>3</v>
      </c>
      <c r="K98" s="132">
        <v>24</v>
      </c>
      <c r="L98" s="108">
        <v>2020630010045</v>
      </c>
      <c r="M98" s="106" t="s">
        <v>160</v>
      </c>
      <c r="N98" s="84" t="s">
        <v>161</v>
      </c>
      <c r="O98" s="113" t="s">
        <v>162</v>
      </c>
      <c r="P98" s="84">
        <v>11</v>
      </c>
      <c r="Q98" s="84">
        <v>12</v>
      </c>
      <c r="R98" s="84" t="s">
        <v>205</v>
      </c>
      <c r="S98" s="84"/>
      <c r="T98" s="84"/>
      <c r="U98" s="105">
        <v>0</v>
      </c>
      <c r="V98" s="115" t="s">
        <v>227</v>
      </c>
    </row>
    <row r="99" spans="1:22" s="43" customFormat="1" ht="60" customHeight="1" x14ac:dyDescent="0.2">
      <c r="A99" s="153" t="s">
        <v>89</v>
      </c>
      <c r="B99" s="58" t="s">
        <v>90</v>
      </c>
      <c r="C99" s="45" t="s">
        <v>42</v>
      </c>
      <c r="D99" s="55" t="s">
        <v>55</v>
      </c>
      <c r="E99" s="47">
        <v>0.185</v>
      </c>
      <c r="F99" s="48">
        <v>0.26</v>
      </c>
      <c r="G99" s="46" t="s">
        <v>44</v>
      </c>
      <c r="H99" s="46" t="s">
        <v>66</v>
      </c>
      <c r="I99" s="49" t="s">
        <v>67</v>
      </c>
      <c r="J99" s="45">
        <v>0</v>
      </c>
      <c r="K99" s="132">
        <v>20</v>
      </c>
      <c r="L99" s="108">
        <v>2020630010032</v>
      </c>
      <c r="M99" s="112" t="s">
        <v>163</v>
      </c>
      <c r="N99" s="84" t="s">
        <v>164</v>
      </c>
      <c r="O99" s="113" t="s">
        <v>165</v>
      </c>
      <c r="P99" s="84">
        <v>28</v>
      </c>
      <c r="Q99" s="84">
        <v>28</v>
      </c>
      <c r="R99" s="84" t="s">
        <v>205</v>
      </c>
      <c r="S99" s="84"/>
      <c r="T99" s="84"/>
      <c r="U99" s="105">
        <v>0</v>
      </c>
      <c r="V99" s="115" t="s">
        <v>227</v>
      </c>
    </row>
    <row r="100" spans="1:22" s="43" customFormat="1" ht="60" customHeight="1" x14ac:dyDescent="0.2">
      <c r="A100" s="153" t="s">
        <v>89</v>
      </c>
      <c r="B100" s="58" t="s">
        <v>90</v>
      </c>
      <c r="C100" s="45" t="s">
        <v>42</v>
      </c>
      <c r="D100" s="55" t="s">
        <v>55</v>
      </c>
      <c r="E100" s="47">
        <v>0.185</v>
      </c>
      <c r="F100" s="48">
        <v>0.26</v>
      </c>
      <c r="G100" s="46" t="s">
        <v>44</v>
      </c>
      <c r="H100" s="46" t="s">
        <v>81</v>
      </c>
      <c r="I100" s="49" t="s">
        <v>82</v>
      </c>
      <c r="J100" s="45">
        <v>60</v>
      </c>
      <c r="K100" s="132">
        <v>112</v>
      </c>
      <c r="L100" s="108">
        <v>2020630010033</v>
      </c>
      <c r="M100" s="106" t="s">
        <v>166</v>
      </c>
      <c r="N100" s="84" t="s">
        <v>167</v>
      </c>
      <c r="O100" s="113" t="s">
        <v>168</v>
      </c>
      <c r="P100" s="84">
        <v>28</v>
      </c>
      <c r="Q100" s="84">
        <v>28</v>
      </c>
      <c r="R100" s="84" t="s">
        <v>205</v>
      </c>
      <c r="S100" s="84"/>
      <c r="T100" s="84"/>
      <c r="U100" s="105">
        <v>0</v>
      </c>
      <c r="V100" s="115" t="s">
        <v>227</v>
      </c>
    </row>
    <row r="101" spans="1:22" s="43" customFormat="1" ht="60" customHeight="1" x14ac:dyDescent="0.2">
      <c r="A101" s="153" t="s">
        <v>89</v>
      </c>
      <c r="B101" s="58" t="s">
        <v>90</v>
      </c>
      <c r="C101" s="45" t="s">
        <v>42</v>
      </c>
      <c r="D101" s="55" t="s">
        <v>55</v>
      </c>
      <c r="E101" s="47">
        <v>0.185</v>
      </c>
      <c r="F101" s="48">
        <v>0.26</v>
      </c>
      <c r="G101" s="46" t="s">
        <v>44</v>
      </c>
      <c r="H101" s="46" t="s">
        <v>83</v>
      </c>
      <c r="I101" s="49" t="s">
        <v>63</v>
      </c>
      <c r="J101" s="45">
        <v>0</v>
      </c>
      <c r="K101" s="132">
        <v>580</v>
      </c>
      <c r="L101" s="108">
        <v>2020630010040</v>
      </c>
      <c r="M101" s="112" t="s">
        <v>169</v>
      </c>
      <c r="N101" s="84" t="s">
        <v>170</v>
      </c>
      <c r="O101" s="113" t="s">
        <v>230</v>
      </c>
      <c r="P101" s="84">
        <v>300</v>
      </c>
      <c r="Q101" s="84">
        <v>300</v>
      </c>
      <c r="R101" s="84" t="s">
        <v>205</v>
      </c>
      <c r="S101" s="84"/>
      <c r="T101" s="84"/>
      <c r="U101" s="105">
        <v>0</v>
      </c>
      <c r="V101" s="115" t="s">
        <v>227</v>
      </c>
    </row>
    <row r="102" spans="1:22" s="43" customFormat="1" ht="60" customHeight="1" x14ac:dyDescent="0.2">
      <c r="A102" s="153" t="s">
        <v>89</v>
      </c>
      <c r="B102" s="58" t="s">
        <v>90</v>
      </c>
      <c r="C102" s="45" t="s">
        <v>42</v>
      </c>
      <c r="D102" s="55" t="s">
        <v>55</v>
      </c>
      <c r="E102" s="47">
        <v>0.185</v>
      </c>
      <c r="F102" s="48">
        <v>0.26</v>
      </c>
      <c r="G102" s="46" t="s">
        <v>44</v>
      </c>
      <c r="H102" s="46" t="s">
        <v>84</v>
      </c>
      <c r="I102" s="49" t="s">
        <v>85</v>
      </c>
      <c r="J102" s="45">
        <v>1</v>
      </c>
      <c r="K102" s="132">
        <v>8</v>
      </c>
      <c r="L102" s="108">
        <v>2020630010039</v>
      </c>
      <c r="M102" s="112" t="s">
        <v>171</v>
      </c>
      <c r="N102" s="84" t="s">
        <v>172</v>
      </c>
      <c r="O102" s="113" t="s">
        <v>173</v>
      </c>
      <c r="P102" s="84">
        <v>2</v>
      </c>
      <c r="Q102" s="84">
        <v>2</v>
      </c>
      <c r="R102" s="84" t="s">
        <v>205</v>
      </c>
      <c r="S102" s="84"/>
      <c r="T102" s="84"/>
      <c r="U102" s="105">
        <v>0</v>
      </c>
      <c r="V102" s="115" t="s">
        <v>226</v>
      </c>
    </row>
    <row r="103" spans="1:22" s="43" customFormat="1" ht="60" customHeight="1" x14ac:dyDescent="0.2">
      <c r="A103" s="153" t="s">
        <v>89</v>
      </c>
      <c r="B103" s="58" t="s">
        <v>90</v>
      </c>
      <c r="C103" s="45" t="s">
        <v>42</v>
      </c>
      <c r="D103" s="55" t="s">
        <v>55</v>
      </c>
      <c r="E103" s="47">
        <v>0.185</v>
      </c>
      <c r="F103" s="48">
        <v>0.26</v>
      </c>
      <c r="G103" s="46" t="s">
        <v>44</v>
      </c>
      <c r="H103" s="46" t="s">
        <v>79</v>
      </c>
      <c r="I103" s="49" t="s">
        <v>80</v>
      </c>
      <c r="J103" s="45">
        <v>0</v>
      </c>
      <c r="K103" s="132">
        <v>24</v>
      </c>
      <c r="L103" s="108">
        <v>2020630010035</v>
      </c>
      <c r="M103" s="112" t="s">
        <v>174</v>
      </c>
      <c r="N103" s="84" t="s">
        <v>175</v>
      </c>
      <c r="O103" s="113" t="s">
        <v>176</v>
      </c>
      <c r="P103" s="84">
        <v>3</v>
      </c>
      <c r="Q103" s="84">
        <v>4</v>
      </c>
      <c r="R103" s="84" t="s">
        <v>205</v>
      </c>
      <c r="S103" s="84"/>
      <c r="T103" s="84"/>
      <c r="U103" s="105">
        <v>0</v>
      </c>
      <c r="V103" s="115" t="s">
        <v>227</v>
      </c>
    </row>
    <row r="104" spans="1:22" s="43" customFormat="1" ht="60" customHeight="1" x14ac:dyDescent="0.2">
      <c r="A104" s="153" t="s">
        <v>89</v>
      </c>
      <c r="B104" s="58" t="s">
        <v>90</v>
      </c>
      <c r="C104" s="45" t="s">
        <v>42</v>
      </c>
      <c r="D104" s="55" t="s">
        <v>55</v>
      </c>
      <c r="E104" s="47">
        <v>0.185</v>
      </c>
      <c r="F104" s="48">
        <v>0.26</v>
      </c>
      <c r="G104" s="46" t="s">
        <v>44</v>
      </c>
      <c r="H104" s="46" t="s">
        <v>79</v>
      </c>
      <c r="I104" s="49" t="s">
        <v>80</v>
      </c>
      <c r="J104" s="45">
        <v>3</v>
      </c>
      <c r="K104" s="132">
        <v>24</v>
      </c>
      <c r="L104" s="108">
        <v>2020630010034</v>
      </c>
      <c r="M104" s="112" t="s">
        <v>177</v>
      </c>
      <c r="N104" s="84" t="s">
        <v>178</v>
      </c>
      <c r="O104" s="113" t="s">
        <v>179</v>
      </c>
      <c r="P104" s="84">
        <v>5</v>
      </c>
      <c r="Q104" s="84">
        <v>10</v>
      </c>
      <c r="R104" s="87" t="s">
        <v>205</v>
      </c>
      <c r="S104" s="84"/>
      <c r="T104" s="84"/>
      <c r="U104" s="105">
        <v>0</v>
      </c>
      <c r="V104" s="115" t="s">
        <v>227</v>
      </c>
    </row>
    <row r="105" spans="1:22" s="43" customFormat="1" ht="99.75" customHeight="1" x14ac:dyDescent="0.2">
      <c r="A105" s="153" t="s">
        <v>89</v>
      </c>
      <c r="B105" s="58" t="s">
        <v>90</v>
      </c>
      <c r="C105" s="45" t="s">
        <v>42</v>
      </c>
      <c r="D105" s="55" t="s">
        <v>55</v>
      </c>
      <c r="E105" s="47">
        <v>0.185</v>
      </c>
      <c r="F105" s="48">
        <v>0.26</v>
      </c>
      <c r="G105" s="46" t="s">
        <v>44</v>
      </c>
      <c r="H105" s="46" t="s">
        <v>49</v>
      </c>
      <c r="I105" s="49" t="s">
        <v>50</v>
      </c>
      <c r="J105" s="45">
        <v>16</v>
      </c>
      <c r="K105" s="132">
        <v>16</v>
      </c>
      <c r="L105" s="108">
        <v>2020630010044</v>
      </c>
      <c r="M105" s="106" t="s">
        <v>180</v>
      </c>
      <c r="N105" s="84" t="s">
        <v>181</v>
      </c>
      <c r="O105" s="113" t="s">
        <v>182</v>
      </c>
      <c r="P105" s="84">
        <v>4</v>
      </c>
      <c r="Q105" s="84">
        <v>4</v>
      </c>
      <c r="R105" s="84" t="s">
        <v>205</v>
      </c>
      <c r="S105" s="84"/>
      <c r="T105" s="84"/>
      <c r="U105" s="105">
        <v>0</v>
      </c>
      <c r="V105" s="115" t="s">
        <v>228</v>
      </c>
    </row>
    <row r="106" spans="1:22" s="43" customFormat="1" ht="99.75" customHeight="1" x14ac:dyDescent="0.2">
      <c r="A106" s="153" t="s">
        <v>89</v>
      </c>
      <c r="B106" s="58" t="s">
        <v>90</v>
      </c>
      <c r="C106" s="45" t="s">
        <v>42</v>
      </c>
      <c r="D106" s="55" t="s">
        <v>55</v>
      </c>
      <c r="E106" s="47">
        <v>0.185</v>
      </c>
      <c r="F106" s="48">
        <v>0.26</v>
      </c>
      <c r="G106" s="46" t="s">
        <v>44</v>
      </c>
      <c r="H106" s="46" t="s">
        <v>49</v>
      </c>
      <c r="I106" s="49" t="s">
        <v>50</v>
      </c>
      <c r="J106" s="45">
        <v>16</v>
      </c>
      <c r="K106" s="132">
        <v>16</v>
      </c>
      <c r="L106" s="108">
        <v>2020630010044</v>
      </c>
      <c r="M106" s="106" t="s">
        <v>180</v>
      </c>
      <c r="N106" s="84" t="s">
        <v>181</v>
      </c>
      <c r="O106" s="113" t="s">
        <v>225</v>
      </c>
      <c r="P106" s="84">
        <v>1</v>
      </c>
      <c r="Q106" s="84">
        <v>1</v>
      </c>
      <c r="R106" s="84" t="s">
        <v>205</v>
      </c>
      <c r="S106" s="127" t="s">
        <v>357</v>
      </c>
      <c r="T106" s="84" t="s">
        <v>201</v>
      </c>
      <c r="U106" s="105">
        <v>50000000</v>
      </c>
      <c r="V106" s="115" t="s">
        <v>192</v>
      </c>
    </row>
    <row r="107" spans="1:22" s="43" customFormat="1" ht="60" customHeight="1" x14ac:dyDescent="0.2">
      <c r="A107" s="153" t="s">
        <v>89</v>
      </c>
      <c r="B107" s="58" t="s">
        <v>90</v>
      </c>
      <c r="C107" s="45" t="s">
        <v>42</v>
      </c>
      <c r="D107" s="55" t="s">
        <v>55</v>
      </c>
      <c r="E107" s="47">
        <v>0.185</v>
      </c>
      <c r="F107" s="48">
        <v>0.26</v>
      </c>
      <c r="G107" s="46" t="s">
        <v>44</v>
      </c>
      <c r="H107" s="46" t="s">
        <v>86</v>
      </c>
      <c r="I107" s="49" t="s">
        <v>87</v>
      </c>
      <c r="J107" s="45">
        <v>48</v>
      </c>
      <c r="K107" s="132">
        <v>84</v>
      </c>
      <c r="L107" s="108">
        <v>2020630010043</v>
      </c>
      <c r="M107" s="112" t="s">
        <v>183</v>
      </c>
      <c r="N107" s="84" t="s">
        <v>184</v>
      </c>
      <c r="O107" s="113" t="s">
        <v>359</v>
      </c>
      <c r="P107" s="84">
        <v>56</v>
      </c>
      <c r="Q107" s="84">
        <v>56</v>
      </c>
      <c r="R107" s="84" t="s">
        <v>205</v>
      </c>
      <c r="S107" s="84"/>
      <c r="T107" s="84"/>
      <c r="U107" s="105">
        <v>0</v>
      </c>
      <c r="V107" s="115" t="s">
        <v>228</v>
      </c>
    </row>
    <row r="108" spans="1:22" s="43" customFormat="1" ht="60" customHeight="1" x14ac:dyDescent="0.2">
      <c r="A108" s="153" t="s">
        <v>89</v>
      </c>
      <c r="B108" s="58" t="s">
        <v>90</v>
      </c>
      <c r="C108" s="45" t="s">
        <v>42</v>
      </c>
      <c r="D108" s="55" t="s">
        <v>55</v>
      </c>
      <c r="E108" s="47">
        <v>0.185</v>
      </c>
      <c r="F108" s="48">
        <v>0.26</v>
      </c>
      <c r="G108" s="46" t="s">
        <v>44</v>
      </c>
      <c r="H108" s="46" t="s">
        <v>86</v>
      </c>
      <c r="I108" s="49" t="s">
        <v>87</v>
      </c>
      <c r="J108" s="45">
        <v>48</v>
      </c>
      <c r="K108" s="132">
        <v>84</v>
      </c>
      <c r="L108" s="108">
        <v>2020630010043</v>
      </c>
      <c r="M108" s="112" t="s">
        <v>183</v>
      </c>
      <c r="N108" s="84" t="s">
        <v>184</v>
      </c>
      <c r="O108" s="113" t="s">
        <v>224</v>
      </c>
      <c r="P108" s="84">
        <v>1</v>
      </c>
      <c r="Q108" s="84">
        <v>1</v>
      </c>
      <c r="R108" s="84" t="s">
        <v>205</v>
      </c>
      <c r="S108" s="127" t="s">
        <v>358</v>
      </c>
      <c r="T108" s="118" t="s">
        <v>362</v>
      </c>
      <c r="U108" s="105">
        <v>582000000</v>
      </c>
      <c r="V108" s="115" t="s">
        <v>192</v>
      </c>
    </row>
    <row r="109" spans="1:22" s="43" customFormat="1" ht="60" customHeight="1" thickBot="1" x14ac:dyDescent="0.25">
      <c r="A109" s="153" t="s">
        <v>89</v>
      </c>
      <c r="B109" s="58" t="s">
        <v>90</v>
      </c>
      <c r="C109" s="45" t="s">
        <v>42</v>
      </c>
      <c r="D109" s="57" t="s">
        <v>88</v>
      </c>
      <c r="E109" s="47">
        <v>0.185</v>
      </c>
      <c r="F109" s="48">
        <v>0.26</v>
      </c>
      <c r="G109" s="46" t="s">
        <v>44</v>
      </c>
      <c r="H109" s="46" t="s">
        <v>49</v>
      </c>
      <c r="I109" s="49" t="s">
        <v>50</v>
      </c>
      <c r="J109" s="45">
        <v>48</v>
      </c>
      <c r="K109" s="132">
        <v>48</v>
      </c>
      <c r="L109" s="108">
        <v>2020630010031</v>
      </c>
      <c r="M109" s="112" t="s">
        <v>185</v>
      </c>
      <c r="N109" s="84" t="s">
        <v>186</v>
      </c>
      <c r="O109" s="113" t="s">
        <v>187</v>
      </c>
      <c r="P109" s="84">
        <v>12</v>
      </c>
      <c r="Q109" s="84">
        <v>12</v>
      </c>
      <c r="R109" s="87" t="s">
        <v>205</v>
      </c>
      <c r="S109" s="84"/>
      <c r="T109" s="84"/>
      <c r="U109" s="105">
        <v>0</v>
      </c>
      <c r="V109" s="130" t="s">
        <v>229</v>
      </c>
    </row>
    <row r="110" spans="1:22" s="43" customFormat="1" ht="108" customHeight="1" x14ac:dyDescent="0.2">
      <c r="A110" s="155" t="s">
        <v>89</v>
      </c>
      <c r="B110" s="62" t="s">
        <v>90</v>
      </c>
      <c r="C110" s="60" t="s">
        <v>42</v>
      </c>
      <c r="D110" s="71" t="s">
        <v>88</v>
      </c>
      <c r="E110" s="63">
        <v>0.99</v>
      </c>
      <c r="F110" s="64">
        <v>1</v>
      </c>
      <c r="G110" s="72" t="s">
        <v>44</v>
      </c>
      <c r="H110" s="72" t="s">
        <v>49</v>
      </c>
      <c r="I110" s="60" t="s">
        <v>50</v>
      </c>
      <c r="J110" s="60">
        <v>48</v>
      </c>
      <c r="K110" s="83">
        <v>48</v>
      </c>
      <c r="L110" s="108">
        <v>2020630010041</v>
      </c>
      <c r="M110" s="106" t="s">
        <v>188</v>
      </c>
      <c r="N110" s="84" t="s">
        <v>189</v>
      </c>
      <c r="O110" s="113" t="s">
        <v>222</v>
      </c>
      <c r="P110" s="84">
        <v>12</v>
      </c>
      <c r="Q110" s="84">
        <v>12</v>
      </c>
      <c r="R110" s="84" t="s">
        <v>196</v>
      </c>
      <c r="S110" s="84" t="s">
        <v>221</v>
      </c>
      <c r="T110" s="84" t="s">
        <v>201</v>
      </c>
      <c r="U110" s="105">
        <f>2406132200-SUM(U111:U130)</f>
        <v>1976868220</v>
      </c>
      <c r="V110" s="115" t="s">
        <v>341</v>
      </c>
    </row>
    <row r="111" spans="1:22" s="43" customFormat="1" ht="73.5" customHeight="1" x14ac:dyDescent="0.2">
      <c r="A111" s="152" t="s">
        <v>89</v>
      </c>
      <c r="B111" s="58" t="s">
        <v>90</v>
      </c>
      <c r="C111" s="45" t="s">
        <v>42</v>
      </c>
      <c r="D111" s="46" t="s">
        <v>43</v>
      </c>
      <c r="E111" s="47">
        <v>1.0728</v>
      </c>
      <c r="F111" s="48">
        <v>1</v>
      </c>
      <c r="G111" s="46" t="s">
        <v>44</v>
      </c>
      <c r="H111" s="46" t="s">
        <v>49</v>
      </c>
      <c r="I111" s="45" t="s">
        <v>50</v>
      </c>
      <c r="J111" s="45">
        <v>48</v>
      </c>
      <c r="K111" s="132">
        <v>48</v>
      </c>
      <c r="L111" s="108">
        <v>2020630010041</v>
      </c>
      <c r="M111" s="106" t="s">
        <v>188</v>
      </c>
      <c r="N111" s="84" t="s">
        <v>189</v>
      </c>
      <c r="O111" s="84" t="s">
        <v>285</v>
      </c>
      <c r="P111" s="84">
        <v>1</v>
      </c>
      <c r="Q111" s="84">
        <v>1</v>
      </c>
      <c r="R111" s="84" t="s">
        <v>196</v>
      </c>
      <c r="S111" s="84" t="s">
        <v>266</v>
      </c>
      <c r="T111" s="84" t="s">
        <v>201</v>
      </c>
      <c r="U111" s="105">
        <v>20000000</v>
      </c>
      <c r="V111" s="130" t="s">
        <v>199</v>
      </c>
    </row>
    <row r="112" spans="1:22" s="43" customFormat="1" ht="72" customHeight="1" x14ac:dyDescent="0.2">
      <c r="A112" s="152" t="s">
        <v>89</v>
      </c>
      <c r="B112" s="58" t="s">
        <v>90</v>
      </c>
      <c r="C112" s="45" t="s">
        <v>42</v>
      </c>
      <c r="D112" s="46" t="s">
        <v>43</v>
      </c>
      <c r="E112" s="47">
        <v>1.0728</v>
      </c>
      <c r="F112" s="48">
        <v>1</v>
      </c>
      <c r="G112" s="46" t="s">
        <v>44</v>
      </c>
      <c r="H112" s="46" t="s">
        <v>49</v>
      </c>
      <c r="I112" s="45" t="s">
        <v>50</v>
      </c>
      <c r="J112" s="45">
        <v>48</v>
      </c>
      <c r="K112" s="132">
        <v>48</v>
      </c>
      <c r="L112" s="108">
        <v>2020630010041</v>
      </c>
      <c r="M112" s="106" t="s">
        <v>188</v>
      </c>
      <c r="N112" s="84" t="s">
        <v>189</v>
      </c>
      <c r="O112" s="84" t="s">
        <v>276</v>
      </c>
      <c r="P112" s="84">
        <v>1</v>
      </c>
      <c r="Q112" s="84">
        <v>1</v>
      </c>
      <c r="R112" s="84" t="s">
        <v>196</v>
      </c>
      <c r="S112" s="84" t="s">
        <v>266</v>
      </c>
      <c r="T112" s="84" t="s">
        <v>201</v>
      </c>
      <c r="U112" s="105">
        <v>5000000</v>
      </c>
      <c r="V112" s="130" t="s">
        <v>199</v>
      </c>
    </row>
    <row r="113" spans="1:22" s="43" customFormat="1" ht="72" customHeight="1" x14ac:dyDescent="0.2">
      <c r="A113" s="152" t="s">
        <v>89</v>
      </c>
      <c r="B113" s="58" t="s">
        <v>90</v>
      </c>
      <c r="C113" s="45" t="s">
        <v>42</v>
      </c>
      <c r="D113" s="46" t="s">
        <v>43</v>
      </c>
      <c r="E113" s="47">
        <v>1.0728</v>
      </c>
      <c r="F113" s="48">
        <v>1</v>
      </c>
      <c r="G113" s="46" t="s">
        <v>44</v>
      </c>
      <c r="H113" s="46" t="s">
        <v>49</v>
      </c>
      <c r="I113" s="45" t="s">
        <v>50</v>
      </c>
      <c r="J113" s="45">
        <v>48</v>
      </c>
      <c r="K113" s="132">
        <v>48</v>
      </c>
      <c r="L113" s="108">
        <v>2020630010041</v>
      </c>
      <c r="M113" s="106" t="s">
        <v>188</v>
      </c>
      <c r="N113" s="84" t="s">
        <v>189</v>
      </c>
      <c r="O113" s="84" t="s">
        <v>286</v>
      </c>
      <c r="P113" s="87">
        <v>12</v>
      </c>
      <c r="Q113" s="87">
        <v>12</v>
      </c>
      <c r="R113" s="84" t="s">
        <v>196</v>
      </c>
      <c r="S113" s="120" t="s">
        <v>271</v>
      </c>
      <c r="T113" s="84" t="s">
        <v>201</v>
      </c>
      <c r="U113" s="105">
        <v>10000000</v>
      </c>
      <c r="V113" s="130" t="s">
        <v>199</v>
      </c>
    </row>
    <row r="114" spans="1:22" s="43" customFormat="1" ht="72" customHeight="1" x14ac:dyDescent="0.2">
      <c r="A114" s="152" t="s">
        <v>89</v>
      </c>
      <c r="B114" s="58" t="s">
        <v>90</v>
      </c>
      <c r="C114" s="45" t="s">
        <v>42</v>
      </c>
      <c r="D114" s="46" t="s">
        <v>43</v>
      </c>
      <c r="E114" s="47">
        <v>1.0728</v>
      </c>
      <c r="F114" s="48">
        <v>1</v>
      </c>
      <c r="G114" s="46" t="s">
        <v>44</v>
      </c>
      <c r="H114" s="46" t="s">
        <v>49</v>
      </c>
      <c r="I114" s="45" t="s">
        <v>50</v>
      </c>
      <c r="J114" s="45">
        <v>48</v>
      </c>
      <c r="K114" s="132">
        <v>48</v>
      </c>
      <c r="L114" s="108">
        <v>2020630010041</v>
      </c>
      <c r="M114" s="106" t="s">
        <v>188</v>
      </c>
      <c r="N114" s="84" t="s">
        <v>189</v>
      </c>
      <c r="O114" s="84" t="s">
        <v>282</v>
      </c>
      <c r="P114" s="84">
        <v>1</v>
      </c>
      <c r="Q114" s="84">
        <v>1</v>
      </c>
      <c r="R114" s="84" t="s">
        <v>196</v>
      </c>
      <c r="S114" s="84" t="s">
        <v>266</v>
      </c>
      <c r="T114" s="84" t="s">
        <v>201</v>
      </c>
      <c r="U114" s="105">
        <v>18672000</v>
      </c>
      <c r="V114" s="130" t="s">
        <v>199</v>
      </c>
    </row>
    <row r="115" spans="1:22" s="43" customFormat="1" ht="103.5" customHeight="1" x14ac:dyDescent="0.2">
      <c r="A115" s="152" t="s">
        <v>89</v>
      </c>
      <c r="B115" s="58" t="s">
        <v>90</v>
      </c>
      <c r="C115" s="45" t="s">
        <v>42</v>
      </c>
      <c r="D115" s="46" t="s">
        <v>43</v>
      </c>
      <c r="E115" s="47">
        <v>1.0728</v>
      </c>
      <c r="F115" s="48">
        <v>1</v>
      </c>
      <c r="G115" s="46" t="s">
        <v>44</v>
      </c>
      <c r="H115" s="46" t="s">
        <v>49</v>
      </c>
      <c r="I115" s="45" t="s">
        <v>50</v>
      </c>
      <c r="J115" s="45">
        <v>48</v>
      </c>
      <c r="K115" s="132">
        <v>48</v>
      </c>
      <c r="L115" s="108">
        <v>2020630010041</v>
      </c>
      <c r="M115" s="106" t="s">
        <v>188</v>
      </c>
      <c r="N115" s="84" t="s">
        <v>189</v>
      </c>
      <c r="O115" s="84" t="s">
        <v>283</v>
      </c>
      <c r="P115" s="84">
        <v>1</v>
      </c>
      <c r="Q115" s="84">
        <v>1</v>
      </c>
      <c r="R115" s="84" t="s">
        <v>196</v>
      </c>
      <c r="S115" s="84" t="s">
        <v>271</v>
      </c>
      <c r="T115" s="84" t="s">
        <v>201</v>
      </c>
      <c r="U115" s="105">
        <v>6000000</v>
      </c>
      <c r="V115" s="130" t="s">
        <v>199</v>
      </c>
    </row>
    <row r="116" spans="1:22" s="43" customFormat="1" ht="72" customHeight="1" x14ac:dyDescent="0.2">
      <c r="A116" s="152" t="s">
        <v>89</v>
      </c>
      <c r="B116" s="58" t="s">
        <v>90</v>
      </c>
      <c r="C116" s="45" t="s">
        <v>42</v>
      </c>
      <c r="D116" s="46" t="s">
        <v>43</v>
      </c>
      <c r="E116" s="47">
        <v>1.0728</v>
      </c>
      <c r="F116" s="48">
        <v>1</v>
      </c>
      <c r="G116" s="46" t="s">
        <v>44</v>
      </c>
      <c r="H116" s="46" t="s">
        <v>49</v>
      </c>
      <c r="I116" s="45" t="s">
        <v>50</v>
      </c>
      <c r="J116" s="45">
        <v>48</v>
      </c>
      <c r="K116" s="132">
        <v>48</v>
      </c>
      <c r="L116" s="108">
        <v>2020630010041</v>
      </c>
      <c r="M116" s="106" t="s">
        <v>188</v>
      </c>
      <c r="N116" s="84" t="s">
        <v>189</v>
      </c>
      <c r="O116" s="84" t="s">
        <v>284</v>
      </c>
      <c r="P116" s="84">
        <v>2</v>
      </c>
      <c r="Q116" s="84">
        <v>2</v>
      </c>
      <c r="R116" s="84" t="s">
        <v>196</v>
      </c>
      <c r="S116" s="84" t="s">
        <v>382</v>
      </c>
      <c r="T116" s="84" t="s">
        <v>201</v>
      </c>
      <c r="U116" s="105">
        <f>15003205+10139014</f>
        <v>25142219</v>
      </c>
      <c r="V116" s="130" t="s">
        <v>199</v>
      </c>
    </row>
    <row r="117" spans="1:22" s="43" customFormat="1" ht="72" customHeight="1" x14ac:dyDescent="0.2">
      <c r="A117" s="152" t="s">
        <v>89</v>
      </c>
      <c r="B117" s="58" t="s">
        <v>90</v>
      </c>
      <c r="C117" s="45" t="s">
        <v>42</v>
      </c>
      <c r="D117" s="46" t="s">
        <v>43</v>
      </c>
      <c r="E117" s="47">
        <v>1.0728</v>
      </c>
      <c r="F117" s="48">
        <v>1</v>
      </c>
      <c r="G117" s="46" t="s">
        <v>44</v>
      </c>
      <c r="H117" s="46" t="s">
        <v>49</v>
      </c>
      <c r="I117" s="45" t="s">
        <v>50</v>
      </c>
      <c r="J117" s="45">
        <v>48</v>
      </c>
      <c r="K117" s="132">
        <v>48</v>
      </c>
      <c r="L117" s="108">
        <v>2020630010041</v>
      </c>
      <c r="M117" s="106" t="s">
        <v>188</v>
      </c>
      <c r="N117" s="84" t="s">
        <v>189</v>
      </c>
      <c r="O117" s="84" t="s">
        <v>265</v>
      </c>
      <c r="P117" s="84">
        <v>1</v>
      </c>
      <c r="Q117" s="84">
        <v>1</v>
      </c>
      <c r="R117" s="84" t="s">
        <v>196</v>
      </c>
      <c r="S117" s="84" t="s">
        <v>382</v>
      </c>
      <c r="T117" s="84" t="s">
        <v>201</v>
      </c>
      <c r="U117" s="105">
        <f>17879400+9504336</f>
        <v>27383736</v>
      </c>
      <c r="V117" s="130" t="s">
        <v>199</v>
      </c>
    </row>
    <row r="118" spans="1:22" s="43" customFormat="1" ht="108.75" customHeight="1" x14ac:dyDescent="0.2">
      <c r="A118" s="152" t="s">
        <v>89</v>
      </c>
      <c r="B118" s="58" t="s">
        <v>90</v>
      </c>
      <c r="C118" s="45" t="s">
        <v>42</v>
      </c>
      <c r="D118" s="46" t="s">
        <v>43</v>
      </c>
      <c r="E118" s="47">
        <v>1.0728</v>
      </c>
      <c r="F118" s="48">
        <v>1</v>
      </c>
      <c r="G118" s="46" t="s">
        <v>44</v>
      </c>
      <c r="H118" s="46" t="s">
        <v>49</v>
      </c>
      <c r="I118" s="45" t="s">
        <v>50</v>
      </c>
      <c r="J118" s="45">
        <v>48</v>
      </c>
      <c r="K118" s="132">
        <v>48</v>
      </c>
      <c r="L118" s="108">
        <v>2020630010041</v>
      </c>
      <c r="M118" s="106" t="s">
        <v>188</v>
      </c>
      <c r="N118" s="84" t="s">
        <v>189</v>
      </c>
      <c r="O118" s="84" t="s">
        <v>223</v>
      </c>
      <c r="P118" s="84">
        <v>1</v>
      </c>
      <c r="Q118" s="84">
        <v>1</v>
      </c>
      <c r="R118" s="84" t="s">
        <v>196</v>
      </c>
      <c r="S118" s="84" t="s">
        <v>382</v>
      </c>
      <c r="T118" s="84" t="s">
        <v>201</v>
      </c>
      <c r="U118" s="105">
        <f>20629753+21000000</f>
        <v>41629753</v>
      </c>
      <c r="V118" s="130" t="s">
        <v>199</v>
      </c>
    </row>
    <row r="119" spans="1:22" s="43" customFormat="1" ht="88.5" customHeight="1" x14ac:dyDescent="0.2">
      <c r="A119" s="152" t="s">
        <v>89</v>
      </c>
      <c r="B119" s="58" t="s">
        <v>90</v>
      </c>
      <c r="C119" s="45" t="s">
        <v>42</v>
      </c>
      <c r="D119" s="46" t="s">
        <v>43</v>
      </c>
      <c r="E119" s="47">
        <v>1.0728</v>
      </c>
      <c r="F119" s="48">
        <v>1</v>
      </c>
      <c r="G119" s="46" t="s">
        <v>44</v>
      </c>
      <c r="H119" s="46" t="s">
        <v>49</v>
      </c>
      <c r="I119" s="45" t="s">
        <v>50</v>
      </c>
      <c r="J119" s="45">
        <v>48</v>
      </c>
      <c r="K119" s="132">
        <v>48</v>
      </c>
      <c r="L119" s="108">
        <v>2020630010041</v>
      </c>
      <c r="M119" s="106" t="s">
        <v>188</v>
      </c>
      <c r="N119" s="84" t="s">
        <v>189</v>
      </c>
      <c r="O119" s="84" t="s">
        <v>267</v>
      </c>
      <c r="P119" s="84">
        <v>1</v>
      </c>
      <c r="Q119" s="84">
        <v>1</v>
      </c>
      <c r="R119" s="84" t="s">
        <v>196</v>
      </c>
      <c r="S119" s="131" t="s">
        <v>382</v>
      </c>
      <c r="T119" s="84" t="s">
        <v>201</v>
      </c>
      <c r="U119" s="105">
        <f>20629753+20105010</f>
        <v>40734763</v>
      </c>
      <c r="V119" s="130" t="s">
        <v>199</v>
      </c>
    </row>
    <row r="120" spans="1:22" s="43" customFormat="1" ht="69.95" customHeight="1" x14ac:dyDescent="0.2">
      <c r="A120" s="152" t="s">
        <v>89</v>
      </c>
      <c r="B120" s="58" t="s">
        <v>90</v>
      </c>
      <c r="C120" s="45" t="s">
        <v>42</v>
      </c>
      <c r="D120" s="46" t="s">
        <v>43</v>
      </c>
      <c r="E120" s="47">
        <v>1.0728</v>
      </c>
      <c r="F120" s="48">
        <v>1</v>
      </c>
      <c r="G120" s="46" t="s">
        <v>44</v>
      </c>
      <c r="H120" s="46" t="s">
        <v>49</v>
      </c>
      <c r="I120" s="45" t="s">
        <v>50</v>
      </c>
      <c r="J120" s="45">
        <v>48</v>
      </c>
      <c r="K120" s="132">
        <v>48</v>
      </c>
      <c r="L120" s="108">
        <v>2020630010041</v>
      </c>
      <c r="M120" s="106" t="s">
        <v>188</v>
      </c>
      <c r="N120" s="84" t="s">
        <v>189</v>
      </c>
      <c r="O120" s="84" t="s">
        <v>268</v>
      </c>
      <c r="P120" s="84">
        <v>1</v>
      </c>
      <c r="Q120" s="84">
        <v>1</v>
      </c>
      <c r="R120" s="84" t="s">
        <v>196</v>
      </c>
      <c r="S120" s="84" t="s">
        <v>266</v>
      </c>
      <c r="T120" s="84" t="s">
        <v>201</v>
      </c>
      <c r="U120" s="105">
        <v>20629753</v>
      </c>
      <c r="V120" s="130" t="s">
        <v>199</v>
      </c>
    </row>
    <row r="121" spans="1:22" s="43" customFormat="1" ht="69.95" customHeight="1" x14ac:dyDescent="0.2">
      <c r="A121" s="152" t="s">
        <v>89</v>
      </c>
      <c r="B121" s="58" t="s">
        <v>90</v>
      </c>
      <c r="C121" s="45" t="s">
        <v>42</v>
      </c>
      <c r="D121" s="46" t="s">
        <v>43</v>
      </c>
      <c r="E121" s="47">
        <v>1.0728</v>
      </c>
      <c r="F121" s="48">
        <v>1</v>
      </c>
      <c r="G121" s="46" t="s">
        <v>44</v>
      </c>
      <c r="H121" s="46" t="s">
        <v>49</v>
      </c>
      <c r="I121" s="45" t="s">
        <v>50</v>
      </c>
      <c r="J121" s="45">
        <v>48</v>
      </c>
      <c r="K121" s="132">
        <v>48</v>
      </c>
      <c r="L121" s="108">
        <v>2020630010041</v>
      </c>
      <c r="M121" s="106" t="s">
        <v>188</v>
      </c>
      <c r="N121" s="84" t="s">
        <v>189</v>
      </c>
      <c r="O121" s="84" t="s">
        <v>269</v>
      </c>
      <c r="P121" s="84">
        <v>1</v>
      </c>
      <c r="Q121" s="84">
        <v>1</v>
      </c>
      <c r="R121" s="84" t="s">
        <v>196</v>
      </c>
      <c r="S121" s="84" t="s">
        <v>382</v>
      </c>
      <c r="T121" s="84" t="s">
        <v>201</v>
      </c>
      <c r="U121" s="105">
        <f>15003205+14621580</f>
        <v>29624785</v>
      </c>
      <c r="V121" s="130" t="s">
        <v>199</v>
      </c>
    </row>
    <row r="122" spans="1:22" s="43" customFormat="1" ht="69.95" customHeight="1" x14ac:dyDescent="0.2">
      <c r="A122" s="152" t="s">
        <v>89</v>
      </c>
      <c r="B122" s="58" t="s">
        <v>90</v>
      </c>
      <c r="C122" s="45" t="s">
        <v>42</v>
      </c>
      <c r="D122" s="46" t="s">
        <v>43</v>
      </c>
      <c r="E122" s="47">
        <v>1.0728</v>
      </c>
      <c r="F122" s="48">
        <v>1</v>
      </c>
      <c r="G122" s="46" t="s">
        <v>44</v>
      </c>
      <c r="H122" s="46" t="s">
        <v>49</v>
      </c>
      <c r="I122" s="45" t="s">
        <v>50</v>
      </c>
      <c r="J122" s="45">
        <v>48</v>
      </c>
      <c r="K122" s="132">
        <v>48</v>
      </c>
      <c r="L122" s="108">
        <v>2020630010041</v>
      </c>
      <c r="M122" s="106" t="s">
        <v>188</v>
      </c>
      <c r="N122" s="84" t="s">
        <v>189</v>
      </c>
      <c r="O122" s="84" t="s">
        <v>270</v>
      </c>
      <c r="P122" s="84">
        <v>1</v>
      </c>
      <c r="Q122" s="84">
        <v>1</v>
      </c>
      <c r="R122" s="84" t="s">
        <v>196</v>
      </c>
      <c r="S122" s="131" t="s">
        <v>382</v>
      </c>
      <c r="T122" s="84" t="s">
        <v>201</v>
      </c>
      <c r="U122" s="105">
        <f>46224931+67016700</f>
        <v>113241631</v>
      </c>
      <c r="V122" s="130" t="s">
        <v>199</v>
      </c>
    </row>
    <row r="123" spans="1:22" s="43" customFormat="1" ht="69.95" customHeight="1" x14ac:dyDescent="0.2">
      <c r="A123" s="152" t="s">
        <v>89</v>
      </c>
      <c r="B123" s="58" t="s">
        <v>90</v>
      </c>
      <c r="C123" s="45" t="s">
        <v>42</v>
      </c>
      <c r="D123" s="46" t="s">
        <v>43</v>
      </c>
      <c r="E123" s="47">
        <v>1.0728</v>
      </c>
      <c r="F123" s="48">
        <v>1</v>
      </c>
      <c r="G123" s="46" t="s">
        <v>44</v>
      </c>
      <c r="H123" s="46" t="s">
        <v>49</v>
      </c>
      <c r="I123" s="45" t="s">
        <v>50</v>
      </c>
      <c r="J123" s="45">
        <v>48</v>
      </c>
      <c r="K123" s="132">
        <v>48</v>
      </c>
      <c r="L123" s="108">
        <v>2020630010041</v>
      </c>
      <c r="M123" s="106" t="s">
        <v>188</v>
      </c>
      <c r="N123" s="84" t="s">
        <v>189</v>
      </c>
      <c r="O123" s="84" t="s">
        <v>272</v>
      </c>
      <c r="P123" s="84">
        <v>1</v>
      </c>
      <c r="Q123" s="84">
        <v>1</v>
      </c>
      <c r="R123" s="84" t="s">
        <v>196</v>
      </c>
      <c r="S123" s="84" t="s">
        <v>266</v>
      </c>
      <c r="T123" s="84" t="s">
        <v>201</v>
      </c>
      <c r="U123" s="105">
        <v>10000000</v>
      </c>
      <c r="V123" s="130" t="s">
        <v>199</v>
      </c>
    </row>
    <row r="124" spans="1:22" s="43" customFormat="1" ht="69.95" customHeight="1" x14ac:dyDescent="0.2">
      <c r="A124" s="152" t="s">
        <v>89</v>
      </c>
      <c r="B124" s="58" t="s">
        <v>90</v>
      </c>
      <c r="C124" s="45" t="s">
        <v>42</v>
      </c>
      <c r="D124" s="46" t="s">
        <v>43</v>
      </c>
      <c r="E124" s="47">
        <v>1.0728</v>
      </c>
      <c r="F124" s="48">
        <v>1</v>
      </c>
      <c r="G124" s="46" t="s">
        <v>44</v>
      </c>
      <c r="H124" s="46" t="s">
        <v>49</v>
      </c>
      <c r="I124" s="45" t="s">
        <v>50</v>
      </c>
      <c r="J124" s="45">
        <v>48</v>
      </c>
      <c r="K124" s="132">
        <v>48</v>
      </c>
      <c r="L124" s="108">
        <v>2020630010041</v>
      </c>
      <c r="M124" s="106" t="s">
        <v>188</v>
      </c>
      <c r="N124" s="84" t="s">
        <v>189</v>
      </c>
      <c r="O124" s="84" t="s">
        <v>273</v>
      </c>
      <c r="P124" s="84">
        <v>1</v>
      </c>
      <c r="Q124" s="84">
        <v>1</v>
      </c>
      <c r="R124" s="84" t="s">
        <v>196</v>
      </c>
      <c r="S124" s="84" t="s">
        <v>274</v>
      </c>
      <c r="T124" s="84" t="s">
        <v>201</v>
      </c>
      <c r="U124" s="105">
        <v>33100000</v>
      </c>
      <c r="V124" s="130" t="s">
        <v>199</v>
      </c>
    </row>
    <row r="125" spans="1:22" s="43" customFormat="1" ht="69.95" customHeight="1" x14ac:dyDescent="0.2">
      <c r="A125" s="152" t="s">
        <v>89</v>
      </c>
      <c r="B125" s="58" t="s">
        <v>90</v>
      </c>
      <c r="C125" s="45" t="s">
        <v>42</v>
      </c>
      <c r="D125" s="46" t="s">
        <v>43</v>
      </c>
      <c r="E125" s="47">
        <v>1.0728</v>
      </c>
      <c r="F125" s="48">
        <v>1</v>
      </c>
      <c r="G125" s="46" t="s">
        <v>44</v>
      </c>
      <c r="H125" s="46" t="s">
        <v>49</v>
      </c>
      <c r="I125" s="45" t="s">
        <v>50</v>
      </c>
      <c r="J125" s="45">
        <v>48</v>
      </c>
      <c r="K125" s="132">
        <v>48</v>
      </c>
      <c r="L125" s="108">
        <v>2020630010041</v>
      </c>
      <c r="M125" s="106" t="s">
        <v>188</v>
      </c>
      <c r="N125" s="84" t="s">
        <v>189</v>
      </c>
      <c r="O125" s="84" t="s">
        <v>275</v>
      </c>
      <c r="P125" s="84">
        <v>1</v>
      </c>
      <c r="Q125" s="84">
        <v>1</v>
      </c>
      <c r="R125" s="84" t="s">
        <v>196</v>
      </c>
      <c r="S125" s="84" t="s">
        <v>274</v>
      </c>
      <c r="T125" s="84" t="s">
        <v>201</v>
      </c>
      <c r="U125" s="105">
        <v>10000000</v>
      </c>
      <c r="V125" s="130" t="s">
        <v>199</v>
      </c>
    </row>
    <row r="126" spans="1:22" s="43" customFormat="1" ht="69.95" customHeight="1" x14ac:dyDescent="0.2">
      <c r="A126" s="152" t="s">
        <v>89</v>
      </c>
      <c r="B126" s="58" t="s">
        <v>90</v>
      </c>
      <c r="C126" s="45" t="s">
        <v>42</v>
      </c>
      <c r="D126" s="46" t="s">
        <v>43</v>
      </c>
      <c r="E126" s="47">
        <v>1.0728</v>
      </c>
      <c r="F126" s="48">
        <v>1</v>
      </c>
      <c r="G126" s="46" t="s">
        <v>44</v>
      </c>
      <c r="H126" s="46" t="s">
        <v>49</v>
      </c>
      <c r="I126" s="45" t="s">
        <v>50</v>
      </c>
      <c r="J126" s="45">
        <v>48</v>
      </c>
      <c r="K126" s="132">
        <v>48</v>
      </c>
      <c r="L126" s="108">
        <v>2020630010041</v>
      </c>
      <c r="M126" s="106" t="s">
        <v>188</v>
      </c>
      <c r="N126" s="84" t="s">
        <v>189</v>
      </c>
      <c r="O126" s="84" t="s">
        <v>281</v>
      </c>
      <c r="P126" s="84">
        <v>1</v>
      </c>
      <c r="Q126" s="84">
        <v>1</v>
      </c>
      <c r="R126" s="84" t="s">
        <v>196</v>
      </c>
      <c r="S126" s="84" t="s">
        <v>271</v>
      </c>
      <c r="T126" s="84" t="s">
        <v>201</v>
      </c>
      <c r="U126" s="105">
        <v>1071000</v>
      </c>
      <c r="V126" s="130" t="s">
        <v>199</v>
      </c>
    </row>
    <row r="127" spans="1:22" s="43" customFormat="1" ht="69.95" customHeight="1" x14ac:dyDescent="0.2">
      <c r="A127" s="152" t="s">
        <v>89</v>
      </c>
      <c r="B127" s="58" t="s">
        <v>90</v>
      </c>
      <c r="C127" s="45" t="s">
        <v>42</v>
      </c>
      <c r="D127" s="46" t="s">
        <v>43</v>
      </c>
      <c r="E127" s="47">
        <v>1.0728</v>
      </c>
      <c r="F127" s="48">
        <v>1</v>
      </c>
      <c r="G127" s="46" t="s">
        <v>44</v>
      </c>
      <c r="H127" s="46" t="s">
        <v>49</v>
      </c>
      <c r="I127" s="45" t="s">
        <v>50</v>
      </c>
      <c r="J127" s="45">
        <v>48</v>
      </c>
      <c r="K127" s="132">
        <v>48</v>
      </c>
      <c r="L127" s="108">
        <v>2020630010041</v>
      </c>
      <c r="M127" s="106" t="s">
        <v>188</v>
      </c>
      <c r="N127" s="84" t="s">
        <v>189</v>
      </c>
      <c r="O127" s="84" t="s">
        <v>278</v>
      </c>
      <c r="P127" s="84">
        <v>1</v>
      </c>
      <c r="Q127" s="84">
        <v>1</v>
      </c>
      <c r="R127" s="84" t="s">
        <v>196</v>
      </c>
      <c r="S127" s="84" t="s">
        <v>383</v>
      </c>
      <c r="T127" s="84" t="s">
        <v>257</v>
      </c>
      <c r="U127" s="105">
        <f>0+13403340</f>
        <v>13403340</v>
      </c>
      <c r="V127" s="130" t="s">
        <v>199</v>
      </c>
    </row>
    <row r="128" spans="1:22" s="43" customFormat="1" ht="69.95" customHeight="1" x14ac:dyDescent="0.2">
      <c r="A128" s="250" t="s">
        <v>89</v>
      </c>
      <c r="B128" s="250" t="s">
        <v>90</v>
      </c>
      <c r="C128" s="107" t="s">
        <v>42</v>
      </c>
      <c r="D128" s="123" t="s">
        <v>43</v>
      </c>
      <c r="E128" s="251">
        <v>1.0728</v>
      </c>
      <c r="F128" s="252">
        <v>1</v>
      </c>
      <c r="G128" s="123" t="s">
        <v>44</v>
      </c>
      <c r="H128" s="123" t="s">
        <v>49</v>
      </c>
      <c r="I128" s="107" t="s">
        <v>50</v>
      </c>
      <c r="J128" s="107">
        <v>48</v>
      </c>
      <c r="K128" s="253">
        <v>48</v>
      </c>
      <c r="L128" s="108">
        <v>2020630010041</v>
      </c>
      <c r="M128" s="106" t="s">
        <v>188</v>
      </c>
      <c r="N128" s="84" t="s">
        <v>189</v>
      </c>
      <c r="O128" s="84" t="s">
        <v>391</v>
      </c>
      <c r="P128" s="84">
        <v>0</v>
      </c>
      <c r="Q128" s="84">
        <v>0</v>
      </c>
      <c r="R128" s="84" t="s">
        <v>196</v>
      </c>
      <c r="S128" s="84" t="s">
        <v>277</v>
      </c>
      <c r="T128" s="84" t="s">
        <v>257</v>
      </c>
      <c r="U128" s="105">
        <v>0</v>
      </c>
      <c r="V128" s="130" t="s">
        <v>199</v>
      </c>
    </row>
    <row r="129" spans="1:27" s="43" customFormat="1" ht="69.95" customHeight="1" x14ac:dyDescent="0.2">
      <c r="A129" s="152" t="s">
        <v>89</v>
      </c>
      <c r="B129" s="58" t="s">
        <v>90</v>
      </c>
      <c r="C129" s="45" t="s">
        <v>42</v>
      </c>
      <c r="D129" s="46" t="s">
        <v>43</v>
      </c>
      <c r="E129" s="47">
        <v>1.0728</v>
      </c>
      <c r="F129" s="48">
        <v>1</v>
      </c>
      <c r="G129" s="46" t="s">
        <v>44</v>
      </c>
      <c r="H129" s="46" t="s">
        <v>49</v>
      </c>
      <c r="I129" s="45" t="s">
        <v>50</v>
      </c>
      <c r="J129" s="45">
        <v>48</v>
      </c>
      <c r="K129" s="132">
        <v>48</v>
      </c>
      <c r="L129" s="108">
        <v>2020630010041</v>
      </c>
      <c r="M129" s="106" t="s">
        <v>188</v>
      </c>
      <c r="N129" s="84" t="s">
        <v>189</v>
      </c>
      <c r="O129" s="84" t="s">
        <v>279</v>
      </c>
      <c r="P129" s="84">
        <v>1</v>
      </c>
      <c r="Q129" s="84">
        <v>1</v>
      </c>
      <c r="R129" s="84" t="s">
        <v>196</v>
      </c>
      <c r="S129" s="84" t="s">
        <v>266</v>
      </c>
      <c r="T129" s="84" t="s">
        <v>201</v>
      </c>
      <c r="U129" s="105">
        <v>3631000</v>
      </c>
      <c r="V129" s="130" t="s">
        <v>199</v>
      </c>
    </row>
    <row r="130" spans="1:27" s="43" customFormat="1" ht="69.95" customHeight="1" x14ac:dyDescent="0.2">
      <c r="A130" s="152" t="s">
        <v>89</v>
      </c>
      <c r="B130" s="58" t="s">
        <v>90</v>
      </c>
      <c r="C130" s="45" t="s">
        <v>42</v>
      </c>
      <c r="D130" s="46" t="s">
        <v>43</v>
      </c>
      <c r="E130" s="47">
        <v>1.0728</v>
      </c>
      <c r="F130" s="48">
        <v>1</v>
      </c>
      <c r="G130" s="46" t="s">
        <v>44</v>
      </c>
      <c r="H130" s="46" t="s">
        <v>49</v>
      </c>
      <c r="I130" s="45" t="s">
        <v>50</v>
      </c>
      <c r="J130" s="45">
        <v>48</v>
      </c>
      <c r="K130" s="132">
        <v>48</v>
      </c>
      <c r="L130" s="108">
        <v>2020630010041</v>
      </c>
      <c r="M130" s="106" t="s">
        <v>188</v>
      </c>
      <c r="N130" s="84" t="s">
        <v>189</v>
      </c>
      <c r="O130" s="84" t="s">
        <v>280</v>
      </c>
      <c r="P130" s="84">
        <v>1</v>
      </c>
      <c r="Q130" s="84">
        <v>1</v>
      </c>
      <c r="R130" s="84" t="s">
        <v>196</v>
      </c>
      <c r="S130" s="84" t="s">
        <v>277</v>
      </c>
      <c r="T130" s="84" t="s">
        <v>257</v>
      </c>
      <c r="U130" s="105">
        <v>0</v>
      </c>
      <c r="V130" s="130" t="s">
        <v>199</v>
      </c>
    </row>
    <row r="131" spans="1:27" s="43" customFormat="1" ht="69.95" customHeight="1" x14ac:dyDescent="0.2">
      <c r="A131" s="152" t="s">
        <v>89</v>
      </c>
      <c r="B131" s="58" t="s">
        <v>90</v>
      </c>
      <c r="C131" s="45" t="s">
        <v>42</v>
      </c>
      <c r="D131" s="46" t="s">
        <v>43</v>
      </c>
      <c r="E131" s="47">
        <v>1.0728</v>
      </c>
      <c r="F131" s="48">
        <v>1</v>
      </c>
      <c r="G131" s="46" t="s">
        <v>44</v>
      </c>
      <c r="H131" s="46" t="s">
        <v>49</v>
      </c>
      <c r="I131" s="45" t="s">
        <v>50</v>
      </c>
      <c r="J131" s="45">
        <v>48</v>
      </c>
      <c r="K131" s="132">
        <v>48</v>
      </c>
      <c r="L131" s="108">
        <v>2020630010041</v>
      </c>
      <c r="M131" s="106" t="s">
        <v>188</v>
      </c>
      <c r="N131" s="84" t="s">
        <v>189</v>
      </c>
      <c r="O131" s="84" t="s">
        <v>363</v>
      </c>
      <c r="P131" s="84">
        <v>0</v>
      </c>
      <c r="Q131" s="84">
        <v>2</v>
      </c>
      <c r="R131" s="84" t="s">
        <v>196</v>
      </c>
      <c r="S131" s="84" t="s">
        <v>378</v>
      </c>
      <c r="T131" s="84" t="s">
        <v>365</v>
      </c>
      <c r="U131" s="105">
        <v>26806680</v>
      </c>
      <c r="V131" s="130" t="s">
        <v>199</v>
      </c>
    </row>
    <row r="132" spans="1:27" s="43" customFormat="1" ht="69.95" customHeight="1" thickBot="1" x14ac:dyDescent="0.25">
      <c r="A132" s="156" t="s">
        <v>89</v>
      </c>
      <c r="B132" s="90" t="s">
        <v>90</v>
      </c>
      <c r="C132" s="91" t="s">
        <v>42</v>
      </c>
      <c r="D132" s="72" t="s">
        <v>43</v>
      </c>
      <c r="E132" s="92">
        <v>1.0728</v>
      </c>
      <c r="F132" s="93">
        <v>1</v>
      </c>
      <c r="G132" s="72" t="s">
        <v>44</v>
      </c>
      <c r="H132" s="72" t="s">
        <v>49</v>
      </c>
      <c r="I132" s="91" t="s">
        <v>50</v>
      </c>
      <c r="J132" s="91">
        <v>48</v>
      </c>
      <c r="K132" s="83">
        <v>48</v>
      </c>
      <c r="L132" s="168">
        <v>2020630010041</v>
      </c>
      <c r="M132" s="169" t="s">
        <v>188</v>
      </c>
      <c r="N132" s="170" t="s">
        <v>189</v>
      </c>
      <c r="O132" s="170" t="s">
        <v>364</v>
      </c>
      <c r="P132" s="170">
        <v>0</v>
      </c>
      <c r="Q132" s="170">
        <v>1</v>
      </c>
      <c r="R132" s="170" t="s">
        <v>196</v>
      </c>
      <c r="S132" s="170" t="s">
        <v>378</v>
      </c>
      <c r="T132" s="170" t="s">
        <v>365</v>
      </c>
      <c r="U132" s="171">
        <v>13403340</v>
      </c>
      <c r="V132" s="172" t="s">
        <v>199</v>
      </c>
    </row>
    <row r="133" spans="1:27" s="43" customFormat="1" ht="22.5" customHeight="1" thickBot="1" x14ac:dyDescent="0.25">
      <c r="A133" s="103"/>
      <c r="B133" s="104"/>
      <c r="C133" s="103"/>
      <c r="D133" s="104"/>
      <c r="E133" s="104"/>
      <c r="F133" s="104"/>
      <c r="G133" s="104"/>
      <c r="H133" s="104"/>
      <c r="I133" s="104"/>
      <c r="J133" s="104"/>
      <c r="K133" s="104"/>
      <c r="L133" s="70"/>
      <c r="M133" s="70"/>
      <c r="N133" s="70"/>
      <c r="O133" s="70"/>
      <c r="P133" s="70"/>
      <c r="Q133" s="135"/>
      <c r="R133" s="70"/>
      <c r="S133" s="136"/>
      <c r="T133" s="144" t="s">
        <v>13</v>
      </c>
      <c r="U133" s="137">
        <f>SUM(U11:U132)</f>
        <v>165592242274</v>
      </c>
      <c r="V133" s="138"/>
      <c r="W133" s="96"/>
    </row>
    <row r="134" spans="1:27" s="43" customFormat="1" ht="49.5" hidden="1" customHeight="1" x14ac:dyDescent="0.2">
      <c r="A134" s="98"/>
      <c r="B134" s="99"/>
      <c r="C134" s="99"/>
      <c r="D134" s="99"/>
      <c r="E134" s="99"/>
      <c r="F134" s="99"/>
      <c r="G134" s="99"/>
      <c r="H134" s="99"/>
      <c r="I134" s="99"/>
      <c r="J134" s="99"/>
      <c r="K134" s="99"/>
      <c r="L134" s="73"/>
      <c r="M134" s="73"/>
      <c r="N134" s="73"/>
      <c r="O134" s="73"/>
      <c r="P134" s="73"/>
      <c r="Q134" s="73"/>
      <c r="R134" s="73"/>
      <c r="S134" s="73"/>
      <c r="T134" s="100" t="s">
        <v>305</v>
      </c>
      <c r="U134" s="101">
        <v>885746175</v>
      </c>
      <c r="V134" s="102"/>
      <c r="W134" s="94"/>
    </row>
    <row r="135" spans="1:27" s="43" customFormat="1" ht="36" hidden="1" customHeight="1" thickBot="1" x14ac:dyDescent="0.25">
      <c r="A135" s="38"/>
      <c r="B135" s="36"/>
      <c r="C135" s="36"/>
      <c r="D135" s="36"/>
      <c r="E135" s="36"/>
      <c r="F135" s="36"/>
      <c r="G135" s="36"/>
      <c r="H135" s="36"/>
      <c r="I135" s="36"/>
      <c r="J135" s="36"/>
      <c r="K135" s="36"/>
      <c r="L135" s="37"/>
      <c r="M135" s="37"/>
      <c r="N135" s="37"/>
      <c r="O135" s="37"/>
      <c r="P135" s="37"/>
      <c r="Q135" s="37"/>
      <c r="R135" s="37"/>
      <c r="S135" s="37"/>
      <c r="T135" s="88" t="s">
        <v>306</v>
      </c>
      <c r="U135" s="89">
        <f>U133+U134</f>
        <v>166477988449</v>
      </c>
      <c r="V135" s="77"/>
      <c r="W135" s="95"/>
    </row>
    <row r="136" spans="1:27" ht="15" hidden="1" customHeight="1" x14ac:dyDescent="0.2">
      <c r="A136" s="145"/>
      <c r="B136" s="39"/>
      <c r="C136" s="39"/>
      <c r="D136" s="39"/>
      <c r="E136" s="39"/>
      <c r="F136" s="39"/>
      <c r="G136" s="39"/>
      <c r="H136" s="39"/>
      <c r="I136" s="39"/>
      <c r="J136" s="39"/>
      <c r="K136" s="39"/>
      <c r="L136" s="39"/>
      <c r="M136" s="69"/>
      <c r="N136" s="69"/>
      <c r="O136" s="39"/>
      <c r="P136" s="39"/>
      <c r="Q136" s="39"/>
      <c r="R136" s="39"/>
      <c r="S136" s="39"/>
      <c r="T136" s="239" t="s">
        <v>13</v>
      </c>
      <c r="U136" s="245"/>
      <c r="V136" s="35"/>
      <c r="W136" s="44"/>
      <c r="X136" s="10"/>
      <c r="Y136" s="12"/>
      <c r="Z136" s="10"/>
      <c r="AA136" s="12"/>
    </row>
    <row r="137" spans="1:27" ht="24" hidden="1" thickBot="1" x14ac:dyDescent="0.25">
      <c r="A137" s="146"/>
      <c r="B137" s="40"/>
      <c r="C137" s="40"/>
      <c r="D137" s="40"/>
      <c r="E137" s="40"/>
      <c r="F137" s="40"/>
      <c r="G137" s="40"/>
      <c r="H137" s="40"/>
      <c r="I137" s="40"/>
      <c r="J137" s="40"/>
      <c r="K137" s="40"/>
      <c r="L137" s="40"/>
      <c r="M137" s="70"/>
      <c r="N137" s="70"/>
      <c r="O137" s="40"/>
      <c r="P137" s="40"/>
      <c r="Q137" s="40"/>
      <c r="R137" s="40"/>
      <c r="S137" s="40"/>
      <c r="T137" s="240"/>
      <c r="U137" s="246"/>
      <c r="V137" s="11"/>
      <c r="W137" s="10"/>
      <c r="X137" s="12"/>
      <c r="Y137" s="12"/>
      <c r="Z137" s="12"/>
      <c r="AA137" s="12"/>
    </row>
    <row r="138" spans="1:27" ht="9" customHeight="1" thickBot="1" x14ac:dyDescent="0.25">
      <c r="A138" s="147"/>
      <c r="B138" s="13"/>
      <c r="C138" s="14"/>
      <c r="D138" s="13"/>
      <c r="E138" s="14"/>
      <c r="F138" s="13"/>
      <c r="G138" s="14"/>
      <c r="H138" s="13"/>
      <c r="I138" s="14"/>
      <c r="J138" s="14"/>
      <c r="K138" s="13"/>
      <c r="L138" s="14"/>
      <c r="M138" s="13"/>
      <c r="N138" s="65"/>
      <c r="O138" s="82"/>
      <c r="P138" s="34"/>
      <c r="Q138" s="34"/>
      <c r="R138" s="34"/>
      <c r="S138" s="34"/>
      <c r="T138" s="34"/>
      <c r="U138" s="16"/>
      <c r="V138" s="67"/>
      <c r="W138" s="12"/>
      <c r="X138" s="12"/>
      <c r="Y138" s="12"/>
      <c r="Z138" s="12"/>
      <c r="AA138" s="12"/>
    </row>
    <row r="139" spans="1:27" ht="42.75" customHeight="1" x14ac:dyDescent="0.2">
      <c r="A139" s="148"/>
      <c r="B139" s="33"/>
      <c r="C139" s="17"/>
      <c r="D139" s="33"/>
      <c r="E139" s="17"/>
      <c r="F139" s="33"/>
      <c r="G139" s="18"/>
      <c r="H139" s="18"/>
      <c r="I139" s="18"/>
      <c r="J139" s="238" t="s">
        <v>11</v>
      </c>
      <c r="K139" s="238"/>
      <c r="L139" s="238"/>
      <c r="M139" s="66"/>
      <c r="N139" s="66"/>
      <c r="O139" s="238" t="s">
        <v>9</v>
      </c>
      <c r="P139" s="238"/>
      <c r="Q139" s="238"/>
      <c r="R139" s="31"/>
      <c r="S139" s="247"/>
      <c r="T139" s="247"/>
      <c r="U139" s="247"/>
      <c r="V139" s="248"/>
      <c r="W139" s="12"/>
      <c r="X139" s="12"/>
      <c r="Y139" s="12"/>
      <c r="Z139" s="12"/>
      <c r="AA139" s="12"/>
    </row>
    <row r="140" spans="1:27" x14ac:dyDescent="0.2">
      <c r="A140" s="147"/>
      <c r="B140" s="13"/>
      <c r="C140" s="14"/>
      <c r="D140" s="13"/>
      <c r="E140" s="14"/>
      <c r="F140" s="13"/>
      <c r="G140" s="34"/>
      <c r="H140" s="34"/>
      <c r="I140" s="34"/>
      <c r="J140" s="14"/>
      <c r="K140" s="13"/>
      <c r="L140" s="14"/>
      <c r="M140" s="13"/>
      <c r="N140" s="13"/>
      <c r="O140" s="14"/>
      <c r="P140" s="14"/>
      <c r="Q140" s="34"/>
      <c r="R140" s="34"/>
      <c r="S140" s="34"/>
      <c r="T140" s="34"/>
      <c r="U140" s="16"/>
      <c r="V140" s="67"/>
      <c r="W140" s="12"/>
      <c r="X140" s="237"/>
      <c r="Y140" s="12"/>
      <c r="Z140" s="12"/>
      <c r="AA140" s="12"/>
    </row>
    <row r="141" spans="1:27" x14ac:dyDescent="0.2">
      <c r="A141" s="147"/>
      <c r="B141" s="13"/>
      <c r="C141" s="14"/>
      <c r="D141" s="13"/>
      <c r="E141" s="14"/>
      <c r="F141" s="13"/>
      <c r="G141" s="34"/>
      <c r="H141" s="34"/>
      <c r="I141" s="34"/>
      <c r="J141" s="14"/>
      <c r="K141" s="13"/>
      <c r="L141" s="14"/>
      <c r="M141" s="13"/>
      <c r="N141" s="13"/>
      <c r="O141" s="14"/>
      <c r="P141" s="14"/>
      <c r="Q141" s="14"/>
      <c r="R141" s="14"/>
      <c r="S141" s="14"/>
      <c r="T141" s="14"/>
      <c r="U141" s="16"/>
      <c r="V141" s="75"/>
      <c r="W141" s="12"/>
      <c r="X141" s="237"/>
      <c r="Y141" s="12"/>
      <c r="Z141" s="12"/>
      <c r="AA141" s="12"/>
    </row>
    <row r="142" spans="1:27" x14ac:dyDescent="0.2">
      <c r="A142" s="147"/>
      <c r="B142" s="13"/>
      <c r="C142" s="14"/>
      <c r="D142" s="13"/>
      <c r="E142" s="14"/>
      <c r="F142" s="13"/>
      <c r="G142" s="34"/>
      <c r="H142" s="34"/>
      <c r="I142" s="34"/>
      <c r="J142" s="14"/>
      <c r="K142" s="13"/>
      <c r="L142" s="14"/>
      <c r="M142" s="13"/>
      <c r="N142" s="13"/>
      <c r="O142" s="14"/>
      <c r="P142" s="14"/>
      <c r="Q142" s="14"/>
      <c r="R142" s="14"/>
      <c r="S142" s="14"/>
      <c r="T142" s="14"/>
      <c r="U142" s="16"/>
      <c r="V142" s="75"/>
      <c r="W142" s="12"/>
      <c r="X142" s="12"/>
      <c r="Y142" s="12"/>
      <c r="Z142" s="12"/>
      <c r="AA142" s="12"/>
    </row>
    <row r="143" spans="1:27" ht="14.25" customHeight="1" thickBot="1" x14ac:dyDescent="0.25">
      <c r="A143" s="147"/>
      <c r="B143" s="13"/>
      <c r="C143" s="14"/>
      <c r="D143" s="13"/>
      <c r="E143" s="14"/>
      <c r="F143" s="13"/>
      <c r="G143" s="34"/>
      <c r="H143" s="34"/>
      <c r="I143" s="34"/>
      <c r="J143" s="19"/>
      <c r="K143" s="19"/>
      <c r="L143" s="19"/>
      <c r="M143" s="13"/>
      <c r="N143" s="13"/>
      <c r="O143" s="19"/>
      <c r="P143" s="19"/>
      <c r="Q143" s="14"/>
      <c r="R143" s="14"/>
      <c r="S143" s="14"/>
      <c r="T143" s="14"/>
      <c r="U143" s="20"/>
      <c r="V143" s="75"/>
      <c r="W143" s="10"/>
      <c r="X143" s="12"/>
      <c r="Y143" s="12"/>
      <c r="Z143" s="12"/>
      <c r="AA143" s="12"/>
    </row>
    <row r="144" spans="1:27" ht="25.5" customHeight="1" x14ac:dyDescent="0.2">
      <c r="A144" s="147"/>
      <c r="B144" s="13"/>
      <c r="C144" s="21"/>
      <c r="D144" s="13"/>
      <c r="E144" s="14"/>
      <c r="F144" s="13"/>
      <c r="G144" s="34"/>
      <c r="H144" s="34"/>
      <c r="I144" s="34"/>
      <c r="J144" s="244" t="s">
        <v>390</v>
      </c>
      <c r="K144" s="244"/>
      <c r="L144" s="244"/>
      <c r="M144" s="22"/>
      <c r="N144" s="22"/>
      <c r="O144" s="244" t="s">
        <v>388</v>
      </c>
      <c r="P144" s="244"/>
      <c r="Q144" s="244"/>
      <c r="R144" s="32"/>
      <c r="S144" s="14"/>
      <c r="T144" s="14"/>
      <c r="U144" s="16"/>
      <c r="V144" s="75"/>
      <c r="W144" s="12"/>
      <c r="X144" s="12"/>
      <c r="Y144" s="12"/>
      <c r="Z144" s="12"/>
      <c r="AA144" s="12"/>
    </row>
    <row r="145" spans="1:27" ht="45" customHeight="1" x14ac:dyDescent="0.2">
      <c r="A145" s="147"/>
      <c r="B145" s="13"/>
      <c r="C145" s="21"/>
      <c r="D145" s="13"/>
      <c r="E145" s="14"/>
      <c r="F145" s="13"/>
      <c r="G145" s="34"/>
      <c r="H145" s="34"/>
      <c r="I145" s="34"/>
      <c r="J145" s="249" t="s">
        <v>12</v>
      </c>
      <c r="K145" s="249"/>
      <c r="L145" s="23"/>
      <c r="M145" s="22"/>
      <c r="N145" s="22"/>
      <c r="O145" s="14" t="s">
        <v>38</v>
      </c>
      <c r="P145" s="13"/>
      <c r="Q145" s="14"/>
      <c r="R145" s="14"/>
      <c r="S145" s="14"/>
      <c r="T145" s="14"/>
      <c r="U145" s="24"/>
      <c r="V145" s="75"/>
      <c r="W145" s="12"/>
      <c r="X145" s="10"/>
      <c r="Y145" s="12"/>
      <c r="Z145" s="12"/>
      <c r="AA145" s="12"/>
    </row>
    <row r="146" spans="1:27" x14ac:dyDescent="0.2">
      <c r="A146" s="147"/>
      <c r="B146" s="13"/>
      <c r="C146" s="14"/>
      <c r="D146" s="13"/>
      <c r="E146" s="14"/>
      <c r="F146" s="13"/>
      <c r="G146" s="14"/>
      <c r="H146" s="13"/>
      <c r="I146" s="14"/>
      <c r="J146" s="14"/>
      <c r="K146" s="13"/>
      <c r="L146" s="14"/>
      <c r="M146" s="13"/>
      <c r="N146" s="13"/>
      <c r="O146" s="14"/>
      <c r="P146" s="14"/>
      <c r="Q146" s="14"/>
      <c r="R146" s="14"/>
      <c r="S146" s="14"/>
      <c r="T146" s="14"/>
      <c r="U146" s="20"/>
      <c r="V146" s="75"/>
      <c r="W146" s="44"/>
      <c r="X146" s="10"/>
      <c r="Y146" s="12"/>
      <c r="Z146" s="12"/>
      <c r="AA146" s="12"/>
    </row>
    <row r="147" spans="1:27" ht="43.5" customHeight="1" thickBot="1" x14ac:dyDescent="0.25">
      <c r="A147" s="241" t="s">
        <v>14</v>
      </c>
      <c r="B147" s="242"/>
      <c r="C147" s="242"/>
      <c r="D147" s="242"/>
      <c r="E147" s="242"/>
      <c r="F147" s="242"/>
      <c r="G147" s="242"/>
      <c r="H147" s="242"/>
      <c r="I147" s="242"/>
      <c r="J147" s="242"/>
      <c r="K147" s="242"/>
      <c r="L147" s="242"/>
      <c r="M147" s="242"/>
      <c r="N147" s="242"/>
      <c r="O147" s="242"/>
      <c r="P147" s="242"/>
      <c r="Q147" s="242"/>
      <c r="R147" s="242"/>
      <c r="S147" s="242"/>
      <c r="T147" s="242"/>
      <c r="U147" s="242"/>
      <c r="V147" s="243"/>
      <c r="W147" s="12"/>
      <c r="X147" s="12"/>
      <c r="Y147" s="12"/>
      <c r="Z147" s="12"/>
      <c r="AA147" s="12"/>
    </row>
    <row r="148" spans="1:27" x14ac:dyDescent="0.2">
      <c r="U148" s="27"/>
      <c r="W148" s="10"/>
      <c r="X148" s="12"/>
      <c r="Y148" s="12"/>
      <c r="Z148" s="12"/>
      <c r="AA148" s="12"/>
    </row>
    <row r="149" spans="1:27" x14ac:dyDescent="0.2">
      <c r="W149" s="12"/>
      <c r="X149" s="12"/>
      <c r="Y149" s="12"/>
      <c r="Z149" s="12"/>
      <c r="AA149" s="12"/>
    </row>
    <row r="150" spans="1:27" x14ac:dyDescent="0.2">
      <c r="W150" s="12"/>
      <c r="X150" s="12"/>
      <c r="Y150" s="12"/>
      <c r="Z150" s="12"/>
      <c r="AA150" s="12"/>
    </row>
    <row r="151" spans="1:27" x14ac:dyDescent="0.2">
      <c r="W151" s="12"/>
      <c r="X151" s="12"/>
      <c r="Y151" s="12"/>
      <c r="Z151" s="12"/>
      <c r="AA151" s="12"/>
    </row>
    <row r="152" spans="1:27" x14ac:dyDescent="0.2">
      <c r="T152" s="15"/>
      <c r="U152" s="236"/>
      <c r="V152" s="29"/>
      <c r="W152" s="12"/>
      <c r="X152" s="12"/>
      <c r="Y152" s="12"/>
      <c r="Z152" s="12"/>
      <c r="AA152" s="12"/>
    </row>
    <row r="153" spans="1:27" x14ac:dyDescent="0.2">
      <c r="T153" s="15"/>
      <c r="U153" s="236"/>
      <c r="V153" s="29"/>
      <c r="W153" s="12"/>
      <c r="X153" s="12"/>
      <c r="Y153" s="12"/>
      <c r="Z153" s="12"/>
      <c r="AA153" s="12"/>
    </row>
    <row r="154" spans="1:27" x14ac:dyDescent="0.2">
      <c r="T154" s="15"/>
      <c r="U154" s="30"/>
      <c r="V154" s="68"/>
    </row>
  </sheetData>
  <mergeCells count="40">
    <mergeCell ref="U152:U153"/>
    <mergeCell ref="X140:X141"/>
    <mergeCell ref="J139:L139"/>
    <mergeCell ref="T136:T137"/>
    <mergeCell ref="A147:V147"/>
    <mergeCell ref="O144:Q144"/>
    <mergeCell ref="U136:U137"/>
    <mergeCell ref="S139:V139"/>
    <mergeCell ref="O139:Q139"/>
    <mergeCell ref="J144:L144"/>
    <mergeCell ref="J145:K145"/>
    <mergeCell ref="L8:N8"/>
    <mergeCell ref="O8:Q8"/>
    <mergeCell ref="A83:A84"/>
    <mergeCell ref="B83:B84"/>
    <mergeCell ref="C83:C84"/>
    <mergeCell ref="D83:D84"/>
    <mergeCell ref="E83:E84"/>
    <mergeCell ref="F83:F84"/>
    <mergeCell ref="G83:G84"/>
    <mergeCell ref="H83:H84"/>
    <mergeCell ref="I83:I84"/>
    <mergeCell ref="J83:J84"/>
    <mergeCell ref="K83:K84"/>
    <mergeCell ref="A1:B4"/>
    <mergeCell ref="C1:U1"/>
    <mergeCell ref="C3:U3"/>
    <mergeCell ref="C4:U4"/>
    <mergeCell ref="B9:B10"/>
    <mergeCell ref="C9:C10"/>
    <mergeCell ref="D9:F9"/>
    <mergeCell ref="I9:K9"/>
    <mergeCell ref="L6:V6"/>
    <mergeCell ref="A6:K6"/>
    <mergeCell ref="A7:G7"/>
    <mergeCell ref="A9:A10"/>
    <mergeCell ref="G9:G10"/>
    <mergeCell ref="H9:H10"/>
    <mergeCell ref="S8:U8"/>
    <mergeCell ref="A8:K8"/>
  </mergeCells>
  <pageMargins left="0.643700787" right="0.39370078740157499" top="0.39370078740157499" bottom="0.39370078740157499" header="0.27559055118110198" footer="0.31496062992126"/>
  <pageSetup paperSize="5" scale="25" firstPageNumber="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ACCION</vt:lpstr>
      <vt:lpstr>'PLAN DE ACCION'!Área_de_impresión</vt:lpstr>
      <vt:lpstr>'PLAN DE ACCION'!Títulos_a_imprimir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DAPM-30-DELL</cp:lastModifiedBy>
  <cp:lastPrinted>2022-01-31T19:39:32Z</cp:lastPrinted>
  <dcterms:created xsi:type="dcterms:W3CDTF">2012-06-01T17:13:38Z</dcterms:created>
  <dcterms:modified xsi:type="dcterms:W3CDTF">2022-10-03T20:48:17Z</dcterms:modified>
</cp:coreProperties>
</file>