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3.DPAM_2021\PLAN_DE_ACCION_2021\4.PLANES_DE_ACCION_2021_PUBLICADOS\"/>
    </mc:Choice>
  </mc:AlternateContent>
  <bookViews>
    <workbookView xWindow="0" yWindow="470" windowWidth="20730" windowHeight="11760"/>
  </bookViews>
  <sheets>
    <sheet name="Plan de Acción V-04" sheetId="2" r:id="rId1"/>
  </sheets>
  <definedNames>
    <definedName name="_xlnm.Print_Area" localSheetId="0">'Plan de Acción V-04'!$A$1:$V$113</definedName>
    <definedName name="_xlnm.Print_Titles" localSheetId="0">'Plan de Acción V-04'!$1:$10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8" i="2" l="1"/>
  <c r="U80" i="2"/>
  <c r="U79" i="2"/>
  <c r="U77" i="2"/>
  <c r="U75" i="2"/>
  <c r="U74" i="2"/>
  <c r="U73" i="2"/>
  <c r="U69" i="2"/>
  <c r="U68" i="2"/>
  <c r="U65" i="2"/>
  <c r="U60" i="2"/>
  <c r="U55" i="2"/>
  <c r="U45" i="2"/>
  <c r="U44" i="2"/>
  <c r="U41" i="2"/>
  <c r="U40" i="2"/>
  <c r="U39" i="2"/>
  <c r="U37" i="2"/>
  <c r="U32" i="2"/>
  <c r="U26" i="2"/>
  <c r="U24" i="2"/>
  <c r="U23" i="2"/>
  <c r="U21" i="2"/>
  <c r="U18" i="2"/>
  <c r="U17" i="2"/>
  <c r="U16" i="2"/>
  <c r="U14" i="2"/>
  <c r="U47" i="2" l="1"/>
  <c r="U101" i="2" s="1"/>
</calcChain>
</file>

<file path=xl/sharedStrings.xml><?xml version="1.0" encoding="utf-8"?>
<sst xmlns="http://schemas.openxmlformats.org/spreadsheetml/2006/main" count="518" uniqueCount="306">
  <si>
    <t xml:space="preserve"> PLAN DE ACCIÓN </t>
  </si>
  <si>
    <t>Código: D-DP-PDE-051</t>
  </si>
  <si>
    <t>Fecha: 04/01/2021</t>
  </si>
  <si>
    <t xml:space="preserve">Proceso de Direccionamiento Estratégico </t>
  </si>
  <si>
    <t>Versión: 009</t>
  </si>
  <si>
    <t>Departamento Administrativo de Planeación</t>
  </si>
  <si>
    <t>Página : 1 de 1</t>
  </si>
  <si>
    <t>SECRETARÍA O  ENTIDAD RESPONSABLE: 2.6. SECRETARÍA DE INFRAESTRUCTURA</t>
  </si>
  <si>
    <t>VIGENCIA AÑO:2021</t>
  </si>
  <si>
    <t xml:space="preserve">PLAN  DE DESARROLLO </t>
  </si>
  <si>
    <t>PROYECTOS</t>
  </si>
  <si>
    <t>ACCIONES/ACTIVIDADES  DE  GESTIÓN Y ADMINISTRATIVAS</t>
  </si>
  <si>
    <t>FUENTES DE FINANCIACIÓN</t>
  </si>
  <si>
    <t>RESPONSABILIDAD</t>
  </si>
  <si>
    <t>LÍNEA ESTRATÉGICA</t>
  </si>
  <si>
    <t>SECTOR</t>
  </si>
  <si>
    <t>ODS ASOCIADOS</t>
  </si>
  <si>
    <t>INDICADOR DE BIENESTAR</t>
  </si>
  <si>
    <t>PROGRAMA PRESUPUESTAL</t>
  </si>
  <si>
    <t>PRODUCTO</t>
  </si>
  <si>
    <t>INDICADOR DE 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</si>
  <si>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</si>
  <si>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</si>
  <si>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</si>
  <si>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</si>
  <si>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</si>
  <si>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</si>
  <si>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</si>
  <si>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</si>
  <si>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</si>
  <si>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</si>
  <si>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</si>
  <si>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PRODUCTO KPT</t>
  </si>
  <si>
    <t>Rubro Presupuestal</t>
  </si>
  <si>
    <t>Fuente</t>
  </si>
  <si>
    <t>Recursos asignados, en pesos en el momento presupuestal (Apropiación Definitiva)</t>
  </si>
  <si>
    <t>Responsable</t>
  </si>
  <si>
    <t>SOCIAL Y COMUNITARIO: "Un compromiso cuyabro"</t>
  </si>
  <si>
    <t>Cultura</t>
  </si>
  <si>
    <t>10,11,16,17</t>
  </si>
  <si>
    <t>acceso de la población colombiana a espacios culturales</t>
  </si>
  <si>
    <t>Promoción y acceso efectivo a procesos culturales y artísticos</t>
  </si>
  <si>
    <t>Servicio de promoción de actividades culturales</t>
  </si>
  <si>
    <t>Alumbrado Navideño</t>
  </si>
  <si>
    <t>Infraestructura de los procesos culturales y artisticos del Municipio</t>
  </si>
  <si>
    <t xml:space="preserve">Mejorar la calidad de vida de los habitantes del municipio ofreciendo espacios adecuados donde puedan manifestar sus condiciones culturales y artisticas </t>
  </si>
  <si>
    <t>1.1.1. Convenio interadministrativo entre el municipio de Armenia y la empresa de energía del Quindío S.A. ESP empresa de servicios públicos -EDEQ S.A  ESP, para unir esfuerzos económicos para contratar el arrendamiento y puesta en funcionamiento del alumbrado navideño en el Municipio de Armenia</t>
  </si>
  <si>
    <t>106.01.2.3.33.3301.1603.111.3301053.001</t>
  </si>
  <si>
    <t>Propios</t>
  </si>
  <si>
    <t>ANDRÉS MAURICIO CHACÓN ÁNGEL</t>
  </si>
  <si>
    <t>5,8,10,11,17</t>
  </si>
  <si>
    <t>Servicio de asistencia técnica en gestión artística y cultural</t>
  </si>
  <si>
    <t>Estudios y diseños elaborados</t>
  </si>
  <si>
    <t>MS Contrato de consultoria para estudios y diseños de la infraestructura para la gestión artística y cultural</t>
  </si>
  <si>
    <t>106.01.2.3.33.3301.1603.111.3301095.001</t>
  </si>
  <si>
    <t>Deporte y Recreación</t>
  </si>
  <si>
    <t xml:space="preserve"> 3, 5, 10, 11, 16</t>
  </si>
  <si>
    <t>población que realiza actividad física en su tiempo libre</t>
  </si>
  <si>
    <t>FORMACION Y PREPARACION DE DEPORTISTAS</t>
  </si>
  <si>
    <t>Estudios y diseños de infraestructura recreodeportiva</t>
  </si>
  <si>
    <t>Infraestructura para la actividad fisica, el deporte y la recreación en el Municipio de Armenia</t>
  </si>
  <si>
    <t>incrementar la practica del deporte a alto nivel</t>
  </si>
  <si>
    <t>MS  Elaboración de estudios y diseños para la adecuación de escenarios deportivos comprometidos para el desarrollo de los XXII juegos deportivos nacionales y VI juegos deportivos paranacionales 2023.</t>
  </si>
  <si>
    <t>Estudios y diseños de infraestructura deportiva de alto rendimiento</t>
  </si>
  <si>
    <t>106.01.2.3.43.4302.1604.104.4302073.001</t>
  </si>
  <si>
    <t>INFRAESTRUCTURA CONSTRUIDA:                              "Acciones Concretas"</t>
  </si>
  <si>
    <t>Minas y Energia</t>
  </si>
  <si>
    <t>7, 9, 11, 17</t>
  </si>
  <si>
    <t>capacidad instalada de generación de energía eléctrica (mw)</t>
  </si>
  <si>
    <t xml:space="preserve">Consolidación productiva del sector de energía eléctrica  </t>
  </si>
  <si>
    <t>Redes de alumbrado público con mantenimiento</t>
  </si>
  <si>
    <t>Alumbrado Publico</t>
  </si>
  <si>
    <t>Efectuar la administración, inversión, modernización y expansión de las redes de alumbrado público.</t>
  </si>
  <si>
    <t>MS Para redes de alumbrado publico ampliadas, mejoradas y con mantenimiento :Suministro de energia  para las redes del alumbrado publico ampliadas, mejoradas y con mantenimiento</t>
  </si>
  <si>
    <t>106.01.2.3.21.2102.1900.006.2102011.191</t>
  </si>
  <si>
    <t>Servicio de Alumbrado Público</t>
  </si>
  <si>
    <t>106.01.2.3.21.2102.1900.006.2102011.301</t>
  </si>
  <si>
    <t>Recuperación Cartera</t>
  </si>
  <si>
    <t>1.1.4 Para redes de alumbrado publico ampliadas, mejoradas y con mantenimiento :Pago a la Concesión y a la Interventoria al contrato de concesión del alumbrado público</t>
  </si>
  <si>
    <t>1.1.2  para redes de aumbrado publico ampliadas, mejoradas y con mantenimiento :  contrato de prestacion de servicios profesionales (ingenieros electricos, financieros , abogados) para apoyar  las  etapas  contractuales,  acompañamiento  tecnico, juridico y financiero a la supervision  y seguimientos al   contrato de concesión y al contrato de interventoría del alumbrado púbico</t>
  </si>
  <si>
    <t>1.1.5 Para redes de alumbrado publico ampliadas, mejoradas y con mantenimiento : contratos de prestación de servicios de apoyo a la gestión para el acompañamiento en aspectos técnicos (técnico electricista, tecnólogo) y administrativos para la atención a la comunidad y gestión documental</t>
  </si>
  <si>
    <t>Redes de alumbrado público ampliadas</t>
  </si>
  <si>
    <t>106.01.2.3.21.2102.1900.006.2102011.918</t>
  </si>
  <si>
    <t>REC BCE ALUMBRADO PUBLICO</t>
  </si>
  <si>
    <t>Transporte</t>
  </si>
  <si>
    <t>red vial urbana en buen estado</t>
  </si>
  <si>
    <t>11200 M2</t>
  </si>
  <si>
    <t>Infraestructura red vial regional</t>
  </si>
  <si>
    <t>Andén de la red urbana habilitado</t>
  </si>
  <si>
    <t>Andén construido en vía urbana como obra complementaria de seguridad vial</t>
  </si>
  <si>
    <t>Construcción, Mantenimiento y Obras complementarias a la infraestructura vial tanto urbana como rural del Municipio</t>
  </si>
  <si>
    <t>Mejorar la malla vial del área urbana y rural del Municipio de Armenia</t>
  </si>
  <si>
    <t>MS Andén construido en vía urbana como obra complementaria de seguridad vial:Contrato de obra pública para la construcción de andenes en diferentes sectores del municipio de Armenia.</t>
  </si>
  <si>
    <t>Andén de la red urbana rehabilitado</t>
  </si>
  <si>
    <t>106.01.2.3.24.2402.0600.109.2402127.001</t>
  </si>
  <si>
    <t>106.01.2.3.24.2402.0600.109.2402127.581</t>
  </si>
  <si>
    <t>Recursos del Balance SGP Proposito General</t>
  </si>
  <si>
    <t>Puentes peatonales rehabilitados</t>
  </si>
  <si>
    <t xml:space="preserve">1.1.1  Para puentes peatonales construidos y rehabilitados: contrato de prestación de servicios profesionales (ingenieros, arquitectos, abogados) para apoyar las etapas precontractuales, contractuales, post contractuales; acompañamiento técnico en la supervisión y seguimientos al proceso de ejecución de obras; acompañamiento en los aspectos jurídicos, defensa judicial; diseños, estudios previos, presupuestos, visitas técnicas </t>
  </si>
  <si>
    <t xml:space="preserve">Puente peatonal de la red urbana mejorado
</t>
  </si>
  <si>
    <t>106.01.2.3.24.2402.0600.109.2402131.001</t>
  </si>
  <si>
    <t>1.1.5 Para puentes peatonales construidos y rehabilitados: Contratos de prestación de servicios Profesionales (administrativos y financieros) apoyo en las etapas precontractuales, evaluación financiera de las propuestas, revisión de cuentas para tramite de pagos, solicitudes de documentos para el proceso de contratación, elaboración de informes, elaboración y seguimiento a la ejecución presupuestal, proyectos de inversión, planes de acción e indicativo de la secretaria</t>
  </si>
  <si>
    <t>1.1.6 Para puentes peatonales construidos y rehabilitados: Contratos de prestación de servicios de apoyo a la gestión para el acompañamiento en aspectos técnicos,   apoyo al seguimiento a la ejecución de obras, acompañamiento en la gestión documental, entrega de correspondencia interna y externa; apoyo en la elaboración de los precios unitarios y presupuestos de obra, visitas técnicas y atención a la comunidad, levantamientos topograficos, conducción de maquinaria pesada y volquetas</t>
  </si>
  <si>
    <t>1.1.7 Para puentes peatonales construidos y rehabilitados: contrato Interadministrativo o contrato de prestación de servicios  para poyar a la Secretaría de Infraestructura en el fortalecimiento de las obras de infraestructura vial. Recreodeportiva y social del Municipio</t>
  </si>
  <si>
    <t>1.1.9 Para Puentes peatonales construidos y rehabilitados:suministro de combustible, gas vehicular, aceite, lubricantes, grasas, llantas, repuestos originales tanto para las volquetas como para la maquinaria pesada</t>
  </si>
  <si>
    <t xml:space="preserve"> 1.1.10 Para Puentes peatonales construidos y rehabilitados: Suministro de elementos y materiales de ferretería y construcción para atender diferentes necesidades y proyectos del municipio de Armenia</t>
  </si>
  <si>
    <t>MS Contrato de obra pública para el mantenimiento de puentes peatonales en diferentes sectores del municipio de Armenia.</t>
  </si>
  <si>
    <t>106.01.2.3.24.2402.0600.109.2402131.581</t>
  </si>
  <si>
    <t>Obras construidas</t>
  </si>
  <si>
    <t>obras financiadas por contribucion de valorizacion  (POR UNIDAD)</t>
  </si>
  <si>
    <t>MS contratos de  obra y/o interventoría para la ejecución de los proyectos incluidos en el plan de obras de valorización</t>
  </si>
  <si>
    <t xml:space="preserve"> Vía urbana construida</t>
  </si>
  <si>
    <t>106.03.2.3.24.2402.0600.109.2402113.311</t>
  </si>
  <si>
    <t>Contribución por Valorización</t>
  </si>
  <si>
    <t>106.03.2.3.24.2402.0600.109.2402113.917</t>
  </si>
  <si>
    <t>Recursos del Balance Reintegros de Valorización</t>
  </si>
  <si>
    <t>750ML</t>
  </si>
  <si>
    <t>Vía terciaria con obras complementarias de seguridad vial</t>
  </si>
  <si>
    <t>Vía terciaria con obras complementarias de seguridad vial en tres comunas de Armenia</t>
  </si>
  <si>
    <t>MS Para vías terciarias con obras complementarias de seguridad vial: suministro e instalación de llantas para los diferentes vehiculos que hacen parte del parque automotor de la administración municipal de Armenia-Quindío</t>
  </si>
  <si>
    <t>106.01.2.3.24.2402.0600.109.2402049.001</t>
  </si>
  <si>
    <t>MS Para vías terciarias con obras complementarias de seguridad vial: Prestar el servicio de mantenimiento preventivo y correctivo integral a todo costo, para los vehiculos y maquinaria de propiedad del Municipio de Armenia-Quindío</t>
  </si>
  <si>
    <t>MS Convenio de cooperación  entre  el municipio de Armenia y la Federación Nacional de Cafeteros-Comité Departamental de Cafeteros del Quindío (como administradora del Fondo Nacional del Café) para  aunar esfuerzos técnicos, administrativos y financieros para el mantenimiento de vías terciarias en el corregimiento el Caimo del municipio de Armenia.</t>
  </si>
  <si>
    <t>106.01.2.3.24.2402.0600.109.2402049.582</t>
  </si>
  <si>
    <t>Recursos del Balance Ultima Doceava SGP Proposito General</t>
  </si>
  <si>
    <t>1.4.4 Para vias terciarias con obras complementarias de seguridad: Suministro de elementos y materiales de ferretería y construcción para atender diferentes necesidades y proyectos del municipio de Armenia</t>
  </si>
  <si>
    <t>1.4.5 Para vías terciarias con obras complementarias de seguridad vial:Contrato de prestación de servicios de apoyo a la gestión (tecnologo en obras civiles, topografos) para apoyo y seguimiento tecnico a las obras, levantamientos topograficos, elaboración de precios unitarios y presupuestos de obras, visitas tecnicas y atención  a la comunidad</t>
  </si>
  <si>
    <t>4000 M3</t>
  </si>
  <si>
    <t>Vía urbana rehabilitada</t>
  </si>
  <si>
    <t>172 M3</t>
  </si>
  <si>
    <t>1.5.1 vías urbanas mantenidas, rehabilitadas y construidas en pavimento asfaltico o rígido: contrato de prestación de servicios profesionales (ingenieros, arquitectos, abogados)para apoyar las etapas precontractuales, contractuales y poscontractuales; acompañamiento técnico en la supervisión y seguimientos al proceso de ejecución de obras; acompañamiento en los aspectos juridicos, defensa judicial; diseños, estudios previos, presupuestos, visitas técnicas</t>
  </si>
  <si>
    <t>106.01.2.3.24.2402.0600.109.2402116.001</t>
  </si>
  <si>
    <t xml:space="preserve">1.5.5 Para vías urbanas mantenidas, rehabilitadas y construidas: contratos de prestación de servicios Profesionales (administrativos y financieros) apoyo en las etapas precontractuales, evaluación financiera de las propuestas, revisión de cuentas para tramite de pagos, solicitudes de documentos para el proceso de contratación, acompañamiento en la elaboración de informes, a la ejecución presupuestal, a los proyectos de inversión, a los planes de acción e indicativo de la secretaria </t>
  </si>
  <si>
    <t>MS Para vías urbanas mantenidas, rehabilitadas y construidas: contratos de prestación de servicios Profesionales y de apoyo a la gestión  para la conformacion del equipo tecnico necesario para la estructuracion de los procesos tendiente a realizar el analisis tecnico, juridico, admnistrativo y financiero del plan de obras de valorización.</t>
  </si>
  <si>
    <t>106.01.2.3.24.2402.0600.109.2402116.210</t>
  </si>
  <si>
    <t>Recursos del Balance Propios</t>
  </si>
  <si>
    <t>106.01.2.3.24.2402.0600.109.2402116.022</t>
  </si>
  <si>
    <t>Recursos del Balance Reintregros SGP</t>
  </si>
  <si>
    <t>106.01.2.3.24.2402.0600.109.2402116.009</t>
  </si>
  <si>
    <t>Recursos del Balance Rendimientos Financieros SGP</t>
  </si>
  <si>
    <t>106.01.2.3.24.2402.0600.109.2402116.581</t>
  </si>
  <si>
    <t>106.01.2.3.24.2402.0600.109.2402116.582</t>
  </si>
  <si>
    <t>106.01.2.3.24.2402.0600.109.2402116.034</t>
  </si>
  <si>
    <t>SGP Proposito General</t>
  </si>
  <si>
    <t>106.01.2.3.24.2402.0600.109.2402049.403</t>
  </si>
  <si>
    <t>Recursos del Balance Rendimientos Financieros Propios</t>
  </si>
  <si>
    <t>106.01.2.3.24.2402.0600.109.2402049.581</t>
  </si>
  <si>
    <t>106.01.2.3.24.2402.0600.109.2402049.210</t>
  </si>
  <si>
    <t>MS Apoyo y colaboración entre la universidad y la administración municipal de Armenia para que los estudiantes de la Facultad de Ingeniería, Programa de Ingeniería Civil de la universidad, realicen la práctica académica en la dependencia de la Secretaría de Infraestructura.</t>
  </si>
  <si>
    <t>MS Para vías urbanas mantenidas, rehabilitadas y construidas: Suministro de concreto asfaltico MDC-19 para la habilitación vial del municipio de armenia</t>
  </si>
  <si>
    <t>MS Para vías urbanas mantenidas, rehabilitadas y construidas:  Interventoría contractual, técnica, jurídica, administrativa, financiera, social y ambiental  para la ejecución del proyecto de obra denominado Mantenimiento de la malla vial en asfalto y en pavimento rígido  en diferentes sectores de la ciudad;interventoría contractual, técnica, jurídica, administrativa, financiera, social y ambiental para la ejecución del proyecto de obra denominado “Construcción obras de estabilización en el tramo de vía comprendido entre la Glorieta Malibú y el barrio Portal de Pinares</t>
  </si>
  <si>
    <t>1.5.7 Para vías urbanas mantenidas, rehabilitadas y construidas: contrato de prestación de servicios de apoyo a la gestión, acompañamiento técnico en lasupervisión y seguimiento al proceso de ejecución de obras; visitas técnicas, apoyar la elaboración de informes financieros, al plan de desarrollo, plan indicativo, plan de acción, informes de gestión, plan de calidad, conducción de maquinaria pesada y volquetas, correspondencia tanto interna como externa, gestión documental y tablas de retención</t>
  </si>
  <si>
    <t>1.5.8 Para vías urbanas mantenidas, rehabilitadas y construidas: suministro cartuchos de tinta, cintas y tóner nuevos y recarga de los mismos, para ser distribuidos como insumos a los equipos de impresión ; Suministro de papelería blanca y útiles de escritorio para ser distribuidos como insumo; Prestación de servicios de fotocopiado en blanco y negro, fotocopiado a color, argollado, empastado, fotocopiado de fotoplano (plotter), todo va para las diferentes dependencias de la Administración Municipal</t>
  </si>
  <si>
    <t>MS.Para vías urbanas mantenidas, rehabilitadas y construidas:encargo fiduciario de administración y pagos No 001 de los recursos correspondientes a los contratos derivados del Convenio Interadministrativo No 516 de 2016, suscrito entre Prosperidad Social y la Entidad Territorial Municipio de Armenia, Quindío</t>
  </si>
  <si>
    <t>MS Para vías urbanas mantenidas, rehabilitadas y construidas: prestación de servicios de transporte especial terrestre  para el desplazamiento del personal, materiales y equipos de las dependencias del nivel central de la administración municipal y/o para la ejecución de los proyectos de inversión</t>
  </si>
  <si>
    <t>Vivienda</t>
  </si>
  <si>
    <t>8, 9, 11, 16, 17</t>
  </si>
  <si>
    <t>personas con acceso a una solución de alcantarillado</t>
  </si>
  <si>
    <t>700 ML</t>
  </si>
  <si>
    <t xml:space="preserve">Acceso de la población a los servicios de agua potable y saneamiento básico </t>
  </si>
  <si>
    <t>Alcantarillados ampliados</t>
  </si>
  <si>
    <t>700ML</t>
  </si>
  <si>
    <t>Construcción, ampliación y mejoramiento del espacio público</t>
  </si>
  <si>
    <t>Servicio de abastecimiento óptimo y de calidad en toda la ciudad.</t>
  </si>
  <si>
    <t xml:space="preserve">MS para  alcantarillados construidos y ampliados :Convenio interadministrativo de cooperación para aunar esfuerzos técnicos, administrativos y financieros  entre Empresas Públicas de Armenia y el municipio para la construcción y/o optimización y/o rehabilitación de redes de alcantarillado en diferentes sectores del municipio de Armenia. 
</t>
  </si>
  <si>
    <t>106.01.2.3.40.4003.1400.107.4003019.210</t>
  </si>
  <si>
    <t>106.01.2.3.40.4003.1400.107.4003019.581</t>
  </si>
  <si>
    <t>106.01.2.3.40.4003.1400.107.4003019.034</t>
  </si>
  <si>
    <t>SGP PROPOSITO GENERAL LIBRE INVERSION</t>
  </si>
  <si>
    <t>106.01.2.3.40.4003.1400.107.4003019.858</t>
  </si>
  <si>
    <t>Recursos del Balance SGP Agua Potable Y Seneamiento Basico</t>
  </si>
  <si>
    <t>MS   para alcantarillados construidos y ampliados : Convenio interadministrativo de transferencia de recursos para aunar esfuerzos  administrativos para la optimización del alcantarillado de los  barrios La Clarita, La Isabela, Zuldemaida y Simon Bolivar del municipio de Armenia.</t>
  </si>
  <si>
    <t>106.01.2.3.40.4003.1400.107.4003019.930</t>
  </si>
  <si>
    <t>APORTES DE LA NACION-CONVENIO 938 MINVIVIENDA</t>
  </si>
  <si>
    <t>MS Para Alcantarillados construidos y ampliadosAcuerdo conciliatorio celebrado entre el Consorcio Calle 26 y el municipio de Armenia en la forma y términos establecidos en diligencia realizada el 15 de septiembre de 2020 ante la Procuraduría 99 Judicial (I)  para Asuntos Administrativos de Armenia.</t>
  </si>
  <si>
    <t>1 unidad</t>
  </si>
  <si>
    <t>Servicio de apoyo financiero para la ejecución de proyectos de acueducto y manejo de aguas residuales</t>
  </si>
  <si>
    <t>Descontaminacion de todas las quebradas del municipio de armenia (Accion Constitucional-popular</t>
  </si>
  <si>
    <t xml:space="preserve">MS Para descontaminación de quebradas  :Convenio interadministrativo de cooperación para aunar esfuerzos técnicos, administrativos y financieros  entre Empresas Públicas de Armenia y el municipio para la construcción y/o optimización y/o rehabilitación de redes de alcantarillado en diferentes sectores del municipio de Armenia. </t>
  </si>
  <si>
    <t>Servicio de apoyo financiero a los planes, programas y proyectos de Agua Potable y Saneamiento Básico</t>
  </si>
  <si>
    <t>106.01.2.3.40.4003.1400.107.4003008.030</t>
  </si>
  <si>
    <t>SGP Agua Potable Y Seneamiento Basico</t>
  </si>
  <si>
    <t>MS Para  descontaminación de quebradas: contrato de obra para la estabilización colector  La Aldana; contrato para obras de acueducto, alcantarillado y manejo de aguas residuales y/o interventoria técnica, administrativa, financiera, contable, ambiental y jurídica; convenios y/o contratos interadministrativos</t>
  </si>
  <si>
    <t>106.01.2.3.40.4003.1400.107.4003008.858</t>
  </si>
  <si>
    <t>1, 3, 5, 8, 9, 10, 11, 16, 17</t>
  </si>
  <si>
    <t>8 Unidades</t>
  </si>
  <si>
    <t>Polideportivos mantenidos</t>
  </si>
  <si>
    <t xml:space="preserve">Polideportivos mantenidos </t>
  </si>
  <si>
    <t>8 unidadades</t>
  </si>
  <si>
    <t>Construcción, reparación, mantenimiento e instalación de la infraestructura recreodeportiva del Municipio</t>
  </si>
  <si>
    <t>Brindar espacios adecuados donde los habitantes de la ciudad puedan hacer buen uso del tiempo libre en actividades recreodeportivas.</t>
  </si>
  <si>
    <t>1.3.1 para gimnasio al aire libre construidos y polideportivos mantenido
:Contratos-Prestación de Servicios Profesionales (ingenieros, arquitectos, abogados) para apoyar  las etapas precontractuales, contractuales y poscontractuales; acompañamiento en los aspectos juridicos, defensa judicial; diseños, estudios previos, presupuestos,visitas técnicas, informes financiero, apoyo en la supervisión y seguimiento al proceso de ejecución de obras;plan de desarrollo,plan indicativo, plan de acción,infomes de gestion</t>
  </si>
  <si>
    <t>106.01.2.3.43.4302.1604.173.4302068.001</t>
  </si>
  <si>
    <t>MS Para Gimnasios al aire libre construidos, y polideportivos mantenidos:prestación de servicios de transporte especial terrestre  para el desplazamiento del personal, materiales y equipos de las dependencias del nivel central de la administración municipal y/o para la ejecución de los proyectos de inversión</t>
  </si>
  <si>
    <t>MS Para Gimnasios al aire libre construidos, y polideportivos mantenidos: Contrato de obra pública para mantenimiento de polideportivos en diferentes sectores del municipio de Armenia.</t>
  </si>
  <si>
    <t>MS Para Gimnasios al aire libre construidos y polideportivos mantenidos  contrato Interadministrativo o contrato de prestación de servicios  para apoyar a la Secretaría de Infraestructura en el fortalecimiento de las obras de infraestructura vial. Recreodeportiva y social del Municipio</t>
  </si>
  <si>
    <t>5 unidades</t>
  </si>
  <si>
    <t>FOMENTO A LA RECREACIÓN, LA ACTIVIDAD FÍSICA Y EL DEPORTE PARA DESARROLLAR ENTORNOS DE CONVIVENCIA Y PAZ</t>
  </si>
  <si>
    <t xml:space="preserve"> Canchas multifuncionales adecuadas</t>
  </si>
  <si>
    <t>1.2.1 para canchas multifuncionales adecuadas,canchas construida y
mantenidas:Contratos de Prestación de Servicios Profesionales(ingenieros,
arquitectos,abogados) para las etapas precontractuales,contractuales y
poscontractuales; acompañamiento en los aspectos juridicos, defensa
judicial;diseños,estudios previos, presupuestos, visitas técnicas, informes
financieros,en la supervisión y seguimiento de ejecución de obras; seguimiento al
plan de desarllo,plan indicativo, plan de acción, informe de gestión</t>
  </si>
  <si>
    <t xml:space="preserve"> Canchas multifuncionales adecuadas
</t>
  </si>
  <si>
    <t>106.01.2.3.43.4301.1604.173.4301011.001</t>
  </si>
  <si>
    <t>1.2.2 para canchas multifuncionales adecuadas, canchas construida y mantenidas: contrato de prestación de servicios de apoyo a la gestión para acompañamiento técnico en la supervisión y seguimiento de ejecución de obras;  visitas técnicas, elaboración de  informes financieros, seguimiento al plan de desarrollo, plan indicativo, plan de acción, informes de gestión, plan de calidad, conducción de maquinaria pesada y volquetas, correspondencia  interna y externa, gestión documental y tablas de retención</t>
  </si>
  <si>
    <t>1.2.3 Para Canchas Multifuncionales adecuadas, canchas construidas y mantenidas: Contrato Interadministrativo o contrato de prestación de servicios  para poyar a la Secretaría de Infraestructura en el fortalecimiento de las obras de infraestructura vial. Recreodeportiva y social del Municipio</t>
  </si>
  <si>
    <t>1.2.4  para canchas multifuncionales adecuadas, canchas construida y mantenidas: Suministro de elementos y materiales de ferretería y construcción para atender diferentes necesidades y proyectos del municipio de Armenia</t>
  </si>
  <si>
    <t>1.2.6  para canchas multifuncionales adecuadas, canchas construida y mantenidas:contratosprestación de servicios Profesionales (administrativos y financieros) en las etapas precontractuales,evaluación financiera de las propuestas,revisión de cuentas para tramite de pagos, solicitudes de documentos
en el proceso de contratación, apoyo en la elaboración de informes, apoyo y seguimiento a la ejecución presupuestal, elaboración y seguimiento a los proyectos de inversión y planes de acción indicativo</t>
  </si>
  <si>
    <t>Gimnasios al aire libre estáticos</t>
  </si>
  <si>
    <t>Gimnasios al aire libre construidos</t>
  </si>
  <si>
    <t>MS Para Gimnasios al aire libre construidos, y polideportivos mantenidos: Contrato de  suministro e instalación de gimnasios al aire libre en diferentes sectores del municipio de Armenia</t>
  </si>
  <si>
    <t xml:space="preserve">
Gimnasios al aire libre estáticos</t>
  </si>
  <si>
    <t>1.3.1 para gimnasio al aire libre construidos y polideportivos mantenido
:Contratos-Prestación de Servicios Profesionales (ingenieros, arquitectos, abogados) para las etapas precontractuales, contractuales y poscontractuales; acompañamiento en los aspectos juridicos, defensa judicial; diseños, estudios previos, presupuestos,visitas técnicas, informes financiero, apoyo en la supervisión y seguimiento al proceso deejecución de obras;plan de desarrollo,plan indicativo, plan de acción,infomes de gestion</t>
  </si>
  <si>
    <t>12 unidades</t>
  </si>
  <si>
    <t xml:space="preserve"> Parques recreativos adecuados</t>
  </si>
  <si>
    <t xml:space="preserve">Parques adecuados </t>
  </si>
  <si>
    <t xml:space="preserve">MS Para Parques recreativos adecuados: Ejecución del proyecto de obra denominado  Construcción de cancha de futbol 9 y escenarios complementarios recreodeportivos en el Barrio El Placer del Municipio de Armenia Quindio </t>
  </si>
  <si>
    <t>106.01.2.3.43.4301.1604.173.4301011.677</t>
  </si>
  <si>
    <t>Recursos del Balance Aprovechamiento Urbanistico adicional</t>
  </si>
  <si>
    <t>106.01.2.3.43.4301.1604.173.4301011.210</t>
  </si>
  <si>
    <t xml:space="preserve">MS Contrato de obra pública para el mantenimiento y mejoramiento de parques y escenarios recreo deportivos en distintas comunas del municipio de Armenia.
</t>
  </si>
  <si>
    <t>MS  Contrato de obra pública para la adecuación y amoblamiento del terminal de ruta Puerto Espejo en el municipio de armenia.</t>
  </si>
  <si>
    <t>MS Para Parques recreativos adecuados:interventoría  contractual, técnica, jurídica, administrativa, financiera, social y ambiental para el proyecto de  obra denominado “Construcción de cancha de futbol 9 y escenarios complementarios recreodeportivos en el Barrio El Placer del Municipio de Armenia Quindio ”</t>
  </si>
  <si>
    <t>Gobierno Territorial</t>
  </si>
  <si>
    <t>5,9,10,11,12,16</t>
  </si>
  <si>
    <t>índice de goce efectivo del derecho</t>
  </si>
  <si>
    <t>30 unidades</t>
  </si>
  <si>
    <t xml:space="preserve">Fortalecimiento del buen Gobierno para el respeto y garantía de los derechos humanos </t>
  </si>
  <si>
    <t>Salón comunal adecuado</t>
  </si>
  <si>
    <t>Salones comunales adecuados</t>
  </si>
  <si>
    <t>Construcción,reparación, Mantenimiento y  adecuación de centros culturales</t>
  </si>
  <si>
    <t>Brindar espacios adecuados donde los habitantes de la ciudad se puedan reunir como comunidad y mejoren su calidad de vida. Espacios donde los animales cuente con la debida atención y protección.</t>
  </si>
  <si>
    <t xml:space="preserve">MS para  salones comunales adecuados: Contrato de obra pública para el mantenimiento y/o adecuación de salones comunales en diferentes comunas del municipio de Armenia. </t>
  </si>
  <si>
    <t>106.01.2.3.45.4502.1000.116.4502003.001</t>
  </si>
  <si>
    <t>MS para  salones comunales adecuados :  Contratos de Prestación de Servicios Profesionales (ingenieros, arquitectos, abogados) para apoyar las etapas precontractuales, contractuales y poscontractuales; acompañamiento técnico en la supervisión y seguimiento al proceso de ejecución de obras; acompañamiento en los aspectos juridicos, defensa judicial; diseños, estudios previos, presupuestos, visitas técnicas, informes financieros, seguimiento al plan de desarrollo,plan indicativo, plan de acción, informes de gestión</t>
  </si>
  <si>
    <t>106.01.2.3.45.4502.1000.116.4502007.001</t>
  </si>
  <si>
    <t xml:space="preserve">20 unidades </t>
  </si>
  <si>
    <t>Salon comunal construidos</t>
  </si>
  <si>
    <t>Salones comunales y Maloka construidos</t>
  </si>
  <si>
    <t>MS Para salones comunales construidos: Contrato de obra pública para la construcción de un salon comunal en el municipio de Armenia.</t>
  </si>
  <si>
    <t>Salones comunales construidos</t>
  </si>
  <si>
    <t>M.S  Para salones comunales construidos: Contratos de Prestación de Servicios Profesionales (ingenieros, arquitectos, abogados) para apoyar las etapas precontractuales, contractuales y poscontractuales; acompañamiento técnico en la supervisión y seguimiento al proceso de ejecución de obras; acompañamiento en los aspectos juridicos, defensa judicial; diseños, estudios previos, presupuestos, visitas técnicas, informes financieros, seguimiento al plan de desarrollo,plan indicativo, plan de acción, informes de gestión</t>
  </si>
  <si>
    <t>3, 6, 11</t>
  </si>
  <si>
    <t>Mejoramiento en el espacio urbano</t>
  </si>
  <si>
    <t>Ordenamiento territorial y desarrollo urbano</t>
  </si>
  <si>
    <t>Plazas mejoradas</t>
  </si>
  <si>
    <t xml:space="preserve">Plazas mejoradas </t>
  </si>
  <si>
    <t>Construcción, reparación , mantenimiento del espacio urbano</t>
  </si>
  <si>
    <t>Brindar espacios para el disfrute colectivo</t>
  </si>
  <si>
    <t>Mantenimiento, mejoramiento y ornamentación del parque de la quindianidad del municipio de Armenia</t>
  </si>
  <si>
    <t>106.01.2.3.40.4002.1400.108.4002032.210</t>
  </si>
  <si>
    <t>Inclusión  Social</t>
  </si>
  <si>
    <t>1,5,9,10,16,17</t>
  </si>
  <si>
    <t>porcentaje de implementación y seguimiento de la politica pública de juventud de Armenia</t>
  </si>
  <si>
    <t>DESARROLLO INTEGRAL DE NIÑAS, NIÑOS, ADOLESCENTES Y SUS FAMILIAS</t>
  </si>
  <si>
    <t>Edificaciones de atención a la primera infancia remodelada</t>
  </si>
  <si>
    <t>Construcción, reparación, mantenimiento y ampliación de la infraestructura para la primera infancia</t>
  </si>
  <si>
    <t>Brindar espacios adecuados donde la primera infancia pueda disponer de estas edificaciones.</t>
  </si>
  <si>
    <t>MS Para la construcción,reparación,mantenimiento y ampliación de la infraestructura para la primera infancia: Contrato de obra pública para el mantenimiento y/o adecuación de una edificación  para la atención de la primera infancia en el municipio de Armenia.</t>
  </si>
  <si>
    <t>106.01.2.3.41.4102.1500.115.4102007.001</t>
  </si>
  <si>
    <t>INFRAESTRUCTURA NATURAL: "Armenia Capital Verde"</t>
  </si>
  <si>
    <t>1,5, 8,9,10,11,17</t>
  </si>
  <si>
    <t>índice de ciudades modernas</t>
  </si>
  <si>
    <t>Proyectos orientados a la infraestructura pública</t>
  </si>
  <si>
    <t>Gestión  de proyectos de infraestructura publica</t>
  </si>
  <si>
    <t>Proyecto de Infraestructura Pública y el Desarrollo Urbano</t>
  </si>
  <si>
    <t>Generacion de proyectos de infraestructura y el desarrollo urbano de armenia</t>
  </si>
  <si>
    <t xml:space="preserve">Para gestión de proyectos de infraestructura publica :  Interventoría contractual, técnica, jurídica, administrativa, financiera, social y ambiental al contrato de obra para la ampliación, remodelación, y actualización física de la unidad intermedia del sur (Hospital del Sur) de la ESE RED SALUD Armenia </t>
  </si>
  <si>
    <t>Servicios de gestión para la elaboración de instrumentos para el desarrollo urbano y territorial</t>
  </si>
  <si>
    <t>106.01.2.3.40.4002.1400.168.4002018.034</t>
  </si>
  <si>
    <t>9, 11</t>
  </si>
  <si>
    <t xml:space="preserve">Puente de la red vial urbana con mantenimiento </t>
  </si>
  <si>
    <t>Infraestructura de la Red vial urbana</t>
  </si>
  <si>
    <t>Mejorar las condiciones de vida de las personas de los estratos socio económicos 1,2,3 subsidiando el consumo en los servicios públicos
domiciliarios de acueducto, alcantarillado y aseo</t>
  </si>
  <si>
    <t>MS Contrato de obra pública para el mantenimiento de puentes vehiculares de la red vial urbana en diferentes sectores del municipio de Armenia.</t>
  </si>
  <si>
    <t>Puente de la red vial urbana con mantenimiento</t>
  </si>
  <si>
    <t>106.01.2.3.24.2402.0600.139.2402050.001</t>
  </si>
  <si>
    <t>Estudios de pre inversión e inversión</t>
  </si>
  <si>
    <t xml:space="preserve">Estudios o diseños realizados </t>
  </si>
  <si>
    <t>Estudios de pre inversión e inversión para el mejoramiento del espacio público urbano</t>
  </si>
  <si>
    <t>Mejorar las condiciones de movilidad en el municipio</t>
  </si>
  <si>
    <t>Elaboración de estudios y diseños tendientes a la optimización, construcción y/o mejoramiento de la infraestructura vial y/o colectiva en diferentes sectores de la ciudad de Armenia.</t>
  </si>
  <si>
    <t>106.01.2.3.40.4002.1400.118.4002034.210</t>
  </si>
  <si>
    <t xml:space="preserve">Servicio de apoyo financiero para subsidios al consumo en los servicios públicos domiciliarios </t>
  </si>
  <si>
    <t>Recursos entregados en subsidios al consumo - EPA</t>
  </si>
  <si>
    <t>Transferencia de recursos pasa subsidiar a los estratos uno,dos y tres en acueducto, alcantarillado y aseo</t>
  </si>
  <si>
    <t xml:space="preserve"> Transferencia de recursos a Empresas Públicas de Armenia, para subsidiar a los estratos socioeconómicos uno, dos y tres en lo servicios públicos domiciliarios en  acueducto, alcantarillado y aseo</t>
  </si>
  <si>
    <t>Servicio de apoyo financiero para subsidios al consumo en los servicios públicos domiciliarios</t>
  </si>
  <si>
    <t>106.02.2.3.40.4003.1400.117.4003047.030</t>
  </si>
  <si>
    <t>SGP Agua Potable</t>
  </si>
  <si>
    <t>Recursos del Balance Rendimientos financieros por deposito Agua Potable</t>
  </si>
  <si>
    <t>Recursos del Balance Reintegros SGP Agua potable-EPA</t>
  </si>
  <si>
    <t>106.02.2.3.40.4003.1400.117.4003047.032</t>
  </si>
  <si>
    <t>Ultima Doceava  SGP Agua Potable</t>
  </si>
  <si>
    <t>TOTAL</t>
  </si>
  <si>
    <t>REPRESENTANTE LEGAL</t>
  </si>
  <si>
    <t>RESPONSABLE DE LA DEPENDENCIA  Y/O ENTIDAD</t>
  </si>
  <si>
    <t>JOSE MANUEL RIOS MORALES</t>
  </si>
  <si>
    <t xml:space="preserve">ALCALDE </t>
  </si>
  <si>
    <t>CARGO: SECRETARIO DE INFRAESTRUCTURA</t>
  </si>
  <si>
    <t>____________________________________________________________
Centro Administrativo Municipal CAM, piso 3 Tel – (6) 741 71 00 Ext. 804, 805</t>
  </si>
  <si>
    <r>
      <t>1.1.11 Para Puentes peatonales construidos y rehabilitados:Prestación de servicios de fotocopiado en blanco y negro, fotocopiado a color, argollado, empastado, fotocopiado de fotoplano (plotter), para las diferentes dependencias de la Administración Municipa</t>
    </r>
    <r>
      <rPr>
        <sz val="10"/>
        <color rgb="FF333333"/>
        <rFont val="Calibri"/>
        <family val="2"/>
      </rPr>
      <t>l</t>
    </r>
  </si>
  <si>
    <r>
      <t>MS Para vías urbanas mantenidas, rehabilitadas y construidas: Contrato de obra para el Mantenimiento de la malla vial en asfalto y en pavimento rígido  en diferentes sectores de la ciudad;Construcción obras de estabilización en el tramo de vía comprendido entre la glorieta Malibú y el Barrio Portal de Pinares;</t>
    </r>
    <r>
      <rPr>
        <sz val="10"/>
        <color rgb="FFFF0000"/>
        <rFont val="Arial"/>
        <family val="2"/>
      </rPr>
      <t xml:space="preserve"> </t>
    </r>
    <r>
      <rPr>
        <sz val="12"/>
        <color theme="1"/>
        <rFont val="Calibri"/>
        <family val="2"/>
        <scheme val="minor"/>
      </rPr>
      <t>Interventoría contractual, técnica, jurídica, administrativa, financiera, social y ambiental al contrato de obra para el Mantenimiento de la malla vial en asfalto y en pavimento rígido  en diferentes sectores de la ciudad;interventoría contractual, técnica, jurídica, administrativa, financiera, social y ambiental para la ejecución del proyecto denominado “Construcción obras de estabilización en el tramo de vía comprendido entre la Glorieta Malibú y el barrio Portal de Pinares;Interventoría contractual, técnica, jurídica, administrativa, financiera, social y ambiental para la ejecución del proyecto denominado “Manejo de aguas de escorrentía en el punto crítico sector Portal de Pinares y Glorieta Malibú</t>
    </r>
  </si>
  <si>
    <t>MS Para redes de alumbrado publico ampliadas, mejoradas y con mantenimiento : Contrato de suministro de materiales para ampliación de las redes de alumbrado público en diferentes sectores del municipio de Armenia.</t>
  </si>
  <si>
    <t>106.01.2.3.40.4003.1400.107.4003047.674</t>
  </si>
  <si>
    <t>106.01.2.3.40.4003.1400.107.4003047.859</t>
  </si>
  <si>
    <t>106.01.2.3.40.4003.1400.107.4003047.858</t>
  </si>
  <si>
    <t>Infraestructura de la red vial urbana como rural del municipio de Armenia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</si>
</sst>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 #,##0.00_-;\-&quot;$&quot;\ * #,##0.00_-;_-&quot;$&quot;\ * &quot;-&quot;??_-;_-@_-"/>
    <numFmt numFmtId="43" formatCode="_-* #,##0.00_-;\-* #,##0.00_-;_-* &quot;-&quot;??_-;_-@_-"/>
    <numFmt numFmtId="164" formatCode="_(* #,##0.00_);_(* \(#,##0.00\);_(* &quot;-&quot;??_);_(@_)"/>
    <numFmt numFmtId="165" formatCode="_-&quot;$&quot;* #,##0_-;\-&quot;$&quot;* #,##0_-;_-&quot;$&quot;* &quot;-&quot;_-;_-@_-"/>
    <numFmt numFmtId="166" formatCode="_-&quot;$&quot;* #,##0.00_-;\-&quot;$&quot;* #,##0.00_-;_-&quot;$&quot;* &quot;-&quot;??_-;_-@_-"/>
    <numFmt numFmtId="167" formatCode="&quot;$&quot;\ #,##0"/>
    <numFmt numFmtId="168" formatCode="_-&quot;$&quot;\ * #,##0_-;\-&quot;$&quot;\ * #,##0_-;_-&quot;$&quot;\ * &quot;-&quot;??_-;_-@_-"/>
    <numFmt numFmtId="169" formatCode="&quot;$&quot;#,##0.00"/>
  </numFmts>
  <fonts count="18" x14ac:knownFonts="1">
    <font>
      <sz val="12"/>
      <color theme="1"/>
      <name val="Calibri"/>
      <family val="2"/>
      <scheme val="minor"/>
    </font>
    <font>
      <sz val="12"/>
      <color theme="1"/>
      <name val="Calibri"/>
      <family val="2"/>
      <scheme val="minor"/>
    </font>
    <font>
      <b/>
      <sz val="12"/>
      <name val="Arial"/>
      <family val="2"/>
    </font>
    <font>
      <sz val="12"/>
      <name val="Arial"/>
      <family val="2"/>
    </font>
    <font>
      <sz val="8"/>
      <name val="Arial"/>
      <family val="2"/>
    </font>
    <font>
      <b/>
      <sz val="10"/>
      <name val="Arial"/>
      <family val="2"/>
    </font>
    <font>
      <b/>
      <sz val="10"/>
      <color rgb="FF000000"/>
      <name val="Arial"/>
      <family val="2"/>
    </font>
    <font>
      <sz val="10"/>
      <color rgb="FF000000"/>
      <name val="Arial"/>
      <family val="2"/>
    </font>
    <font>
      <sz val="10"/>
      <name val="Arial"/>
      <family val="2"/>
    </font>
    <font>
      <sz val="10"/>
      <color rgb="FFFF0000"/>
      <name val="Arial"/>
      <family val="2"/>
    </font>
    <font>
      <sz val="10"/>
      <color rgb="FF212121"/>
      <name val="Arial"/>
      <family val="2"/>
    </font>
    <font>
      <sz val="10"/>
      <color rgb="FF000000"/>
      <name val="Calibri"/>
      <family val="2"/>
    </font>
    <font>
      <sz val="9"/>
      <name val="Helvetica"/>
      <family val="2"/>
    </font>
    <font>
      <sz val="11"/>
      <name val="Arial"/>
      <family val="2"/>
    </font>
    <font>
      <b/>
      <sz val="11"/>
      <name val="Arial"/>
      <family val="2"/>
    </font>
    <font>
      <b/>
      <sz val="12"/>
      <color rgb="FF000000"/>
      <name val="Arial"/>
      <family val="2"/>
    </font>
    <font>
      <sz val="10"/>
      <color rgb="FF333333"/>
      <name val="Calibri"/>
      <family val="2"/>
    </font>
    <font>
      <sz val="10"/>
      <color theme="1"/>
      <name val="Arial"/>
      <family val="2"/>
    </font>
  </fonts>
  <fills count="9">
    <fill>
      <patternFill patternType="none"/>
    </fill>
    <fill>
      <patternFill patternType="gray125"/>
    </fill>
    <fill>
      <patternFill patternType="solid">
        <fgColor rgb="FFD9E1F2"/>
        <bgColor rgb="FF000000"/>
      </patternFill>
    </fill>
    <fill>
      <patternFill patternType="solid">
        <fgColor rgb="FFFFFFFF"/>
        <bgColor rgb="FF000000"/>
      </patternFill>
    </fill>
    <fill>
      <patternFill patternType="solid">
        <fgColor rgb="FF92D050"/>
        <bgColor rgb="FF000000"/>
      </patternFill>
    </fill>
    <fill>
      <patternFill patternType="solid">
        <fgColor rgb="FFD8E4BC"/>
        <bgColor rgb="FF000000"/>
      </patternFill>
    </fill>
    <fill>
      <patternFill patternType="solid">
        <fgColor rgb="FFFFFF99"/>
        <bgColor rgb="FF000000"/>
      </patternFill>
    </fill>
    <fill>
      <patternFill patternType="solid">
        <fgColor rgb="FFBFBFBF"/>
        <bgColor rgb="FF000000"/>
      </patternFill>
    </fill>
    <fill>
      <patternFill patternType="solid">
        <fgColor rgb="FFD9D9D9"/>
        <bgColor rgb="FF000000"/>
      </patternFill>
    </fill>
  </fills>
  <borders count="4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165" fontId="1" fillId="0" borderId="0" applyFont="0" applyFill="0" applyBorder="0" applyAlignment="0" applyProtection="0"/>
  </cellStyleXfs>
  <cellXfs count="301">
    <xf numFmtId="0" fontId="0" fillId="0" borderId="0" xfId="0"/>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0" xfId="0" applyFont="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11" xfId="0" applyFont="1" applyBorder="1" applyAlignment="1">
      <alignment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0" xfId="0" applyFont="1" applyAlignment="1">
      <alignment vertical="center"/>
    </xf>
    <xf numFmtId="0" fontId="5" fillId="0" borderId="0" xfId="0" applyFont="1" applyAlignment="1">
      <alignment horizontal="center" vertical="center"/>
    </xf>
    <xf numFmtId="0" fontId="7" fillId="0" borderId="28" xfId="0" applyFont="1" applyBorder="1" applyAlignment="1">
      <alignment vertical="center" wrapText="1"/>
    </xf>
    <xf numFmtId="0" fontId="7" fillId="0" borderId="28" xfId="0" applyFont="1" applyBorder="1" applyAlignment="1">
      <alignment horizontal="left" vertical="center" wrapText="1"/>
    </xf>
    <xf numFmtId="0" fontId="7" fillId="0" borderId="28" xfId="0" applyFont="1" applyBorder="1" applyAlignment="1">
      <alignment horizontal="center" vertical="center" wrapText="1"/>
    </xf>
    <xf numFmtId="0" fontId="7" fillId="0" borderId="28" xfId="0" applyFont="1" applyBorder="1" applyAlignment="1">
      <alignment horizontal="justify" vertical="center" wrapText="1"/>
    </xf>
    <xf numFmtId="0" fontId="7" fillId="0" borderId="28" xfId="0" applyFont="1" applyBorder="1" applyAlignment="1" applyProtection="1">
      <alignment horizontal="left" vertical="center" wrapText="1"/>
      <protection locked="0"/>
    </xf>
    <xf numFmtId="3" fontId="7" fillId="0" borderId="28" xfId="0" applyNumberFormat="1" applyFont="1" applyBorder="1" applyAlignment="1">
      <alignment horizontal="center" vertical="center" wrapText="1"/>
    </xf>
    <xf numFmtId="0" fontId="5" fillId="0" borderId="0" xfId="0" applyFont="1" applyAlignment="1">
      <alignment vertical="center"/>
    </xf>
    <xf numFmtId="0" fontId="7" fillId="0" borderId="26"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1" xfId="0" applyFont="1" applyBorder="1" applyAlignment="1">
      <alignment horizontal="left" vertical="center" wrapText="1"/>
    </xf>
    <xf numFmtId="43" fontId="5" fillId="0" borderId="0" xfId="0" applyNumberFormat="1" applyFont="1" applyAlignment="1">
      <alignment vertical="center"/>
    </xf>
    <xf numFmtId="0" fontId="10" fillId="0" borderId="31" xfId="0" applyFont="1" applyBorder="1" applyAlignment="1">
      <alignment horizontal="left" vertical="center" wrapText="1"/>
    </xf>
    <xf numFmtId="3" fontId="7" fillId="0" borderId="31" xfId="0" applyNumberFormat="1" applyFont="1" applyBorder="1" applyAlignment="1">
      <alignment horizontal="center" vertical="center" wrapText="1"/>
    </xf>
    <xf numFmtId="0" fontId="7" fillId="0" borderId="40" xfId="0" applyFont="1" applyBorder="1" applyAlignment="1">
      <alignment horizontal="center" vertical="center" wrapText="1"/>
    </xf>
    <xf numFmtId="0" fontId="7" fillId="0" borderId="40" xfId="0" applyFont="1" applyBorder="1" applyAlignment="1">
      <alignment vertical="center" wrapText="1"/>
    </xf>
    <xf numFmtId="0" fontId="7" fillId="0" borderId="40" xfId="0" applyFont="1" applyBorder="1" applyAlignment="1">
      <alignment horizontal="justify" vertical="center" wrapText="1"/>
    </xf>
    <xf numFmtId="3" fontId="7" fillId="0" borderId="40" xfId="0" applyNumberFormat="1" applyFont="1" applyBorder="1" applyAlignment="1">
      <alignment horizontal="center" vertical="center" wrapText="1"/>
    </xf>
    <xf numFmtId="1" fontId="7" fillId="0" borderId="41" xfId="0" applyNumberFormat="1" applyFont="1" applyBorder="1" applyAlignment="1">
      <alignment horizontal="center" vertical="center" wrapText="1"/>
    </xf>
    <xf numFmtId="0" fontId="7" fillId="0" borderId="33" xfId="0" applyFont="1" applyBorder="1" applyAlignment="1">
      <alignment horizontal="center" vertical="center" wrapText="1"/>
    </xf>
    <xf numFmtId="0" fontId="7" fillId="0" borderId="33" xfId="0" applyFont="1" applyBorder="1" applyAlignment="1">
      <alignment vertical="center" wrapText="1"/>
    </xf>
    <xf numFmtId="3" fontId="11" fillId="0" borderId="31" xfId="0" applyNumberFormat="1" applyFont="1" applyBorder="1" applyAlignment="1">
      <alignment horizontal="center" vertical="center" wrapText="1"/>
    </xf>
    <xf numFmtId="0" fontId="12" fillId="0" borderId="31" xfId="0" applyFont="1" applyBorder="1" applyAlignment="1">
      <alignment horizontal="left" vertical="center" wrapText="1"/>
    </xf>
    <xf numFmtId="0" fontId="7" fillId="0" borderId="31" xfId="0" applyFont="1" applyBorder="1" applyAlignment="1">
      <alignment vertical="center" wrapText="1"/>
    </xf>
    <xf numFmtId="0" fontId="7" fillId="0" borderId="31" xfId="0" applyFont="1" applyBorder="1" applyAlignment="1">
      <alignment horizontal="justify" vertical="center" wrapText="1"/>
    </xf>
    <xf numFmtId="0" fontId="13" fillId="0" borderId="10" xfId="0" applyFont="1" applyBorder="1" applyAlignment="1">
      <alignment vertical="center" wrapText="1"/>
    </xf>
    <xf numFmtId="0" fontId="8" fillId="0" borderId="0" xfId="0" applyFont="1" applyAlignment="1">
      <alignment vertical="center"/>
    </xf>
    <xf numFmtId="0" fontId="3" fillId="5" borderId="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0" xfId="0" applyFont="1" applyFill="1" applyAlignment="1">
      <alignment horizontal="center" vertical="center" wrapText="1"/>
    </xf>
    <xf numFmtId="167" fontId="2" fillId="5" borderId="3" xfId="0" applyNumberFormat="1" applyFont="1" applyFill="1" applyBorder="1" applyAlignment="1">
      <alignment horizontal="right" vertical="center" wrapText="1"/>
    </xf>
    <xf numFmtId="0" fontId="2" fillId="5" borderId="6" xfId="0" applyFont="1" applyFill="1" applyBorder="1" applyAlignment="1">
      <alignment horizontal="center" vertical="center" wrapText="1"/>
    </xf>
    <xf numFmtId="0" fontId="3" fillId="5" borderId="0" xfId="0" applyFont="1" applyFill="1" applyAlignment="1">
      <alignment horizontal="center" vertical="center" wrapText="1"/>
    </xf>
    <xf numFmtId="167" fontId="3" fillId="5" borderId="0" xfId="0" applyNumberFormat="1" applyFont="1" applyFill="1" applyAlignment="1">
      <alignment horizontal="right" vertical="center" wrapText="1"/>
    </xf>
    <xf numFmtId="0" fontId="8" fillId="0" borderId="0" xfId="0" applyFont="1" applyAlignment="1">
      <alignment horizontal="center" vertical="center"/>
    </xf>
    <xf numFmtId="0" fontId="2" fillId="6" borderId="16"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8" fillId="0" borderId="28" xfId="0" applyFont="1" applyBorder="1" applyAlignment="1">
      <alignment horizontal="left" vertical="center" wrapText="1"/>
    </xf>
    <xf numFmtId="0" fontId="8" fillId="0" borderId="28" xfId="0" applyFont="1" applyBorder="1" applyAlignment="1">
      <alignment horizontal="center" vertical="center" wrapText="1"/>
    </xf>
    <xf numFmtId="0" fontId="8" fillId="3" borderId="31" xfId="0" applyFont="1" applyFill="1" applyBorder="1" applyAlignment="1">
      <alignment horizontal="center" vertical="center" wrapText="1"/>
    </xf>
    <xf numFmtId="0" fontId="8" fillId="0" borderId="31" xfId="0" applyFont="1" applyBorder="1" applyAlignment="1">
      <alignment horizontal="center" vertical="center" wrapText="1"/>
    </xf>
    <xf numFmtId="0" fontId="8" fillId="0" borderId="31" xfId="0" applyFont="1" applyBorder="1" applyAlignment="1">
      <alignment horizontal="left" vertical="center" wrapText="1"/>
    </xf>
    <xf numFmtId="0" fontId="7" fillId="3" borderId="26" xfId="0" applyFont="1" applyFill="1" applyBorder="1" applyAlignment="1">
      <alignment horizontal="center" vertical="center" wrapText="1"/>
    </xf>
    <xf numFmtId="0" fontId="8" fillId="3" borderId="31" xfId="0" applyFont="1" applyFill="1" applyBorder="1" applyAlignment="1">
      <alignment vertical="center" wrapText="1"/>
    </xf>
    <xf numFmtId="0" fontId="7" fillId="3" borderId="31" xfId="0" applyFont="1" applyFill="1" applyBorder="1" applyAlignment="1">
      <alignment vertical="center" wrapText="1"/>
    </xf>
    <xf numFmtId="0" fontId="7" fillId="3" borderId="31" xfId="0" applyFont="1" applyFill="1" applyBorder="1" applyAlignment="1" applyProtection="1">
      <alignment vertical="center" wrapText="1"/>
      <protection locked="0"/>
    </xf>
    <xf numFmtId="0" fontId="8" fillId="3" borderId="31" xfId="0" applyFont="1" applyFill="1" applyBorder="1" applyAlignment="1">
      <alignment horizontal="left" vertical="center" wrapText="1"/>
    </xf>
    <xf numFmtId="0" fontId="8" fillId="3" borderId="34" xfId="0" applyFont="1" applyFill="1" applyBorder="1" applyAlignment="1">
      <alignment horizontal="center" vertical="center" wrapText="1"/>
    </xf>
    <xf numFmtId="0" fontId="8" fillId="3" borderId="31" xfId="0" applyFont="1" applyFill="1" applyBorder="1" applyAlignment="1">
      <alignment horizontal="center" vertical="center"/>
    </xf>
    <xf numFmtId="9" fontId="8" fillId="0" borderId="31" xfId="0" applyNumberFormat="1" applyFont="1" applyBorder="1" applyAlignment="1">
      <alignment horizontal="center" vertical="center" wrapText="1"/>
    </xf>
    <xf numFmtId="0" fontId="8" fillId="0" borderId="26" xfId="0" applyFont="1" applyBorder="1" applyAlignment="1">
      <alignment horizontal="justify" vertical="center" wrapText="1"/>
    </xf>
    <xf numFmtId="0" fontId="8" fillId="0" borderId="31" xfId="0" applyFont="1" applyBorder="1" applyAlignment="1">
      <alignment horizontal="justify" vertical="center" wrapText="1"/>
    </xf>
    <xf numFmtId="0" fontId="8" fillId="0" borderId="31" xfId="0" applyFont="1" applyBorder="1" applyAlignment="1" applyProtection="1">
      <alignment horizontal="justify" vertical="center" wrapText="1"/>
      <protection locked="0"/>
    </xf>
    <xf numFmtId="0" fontId="8" fillId="0" borderId="31" xfId="0" quotePrefix="1" applyFont="1" applyBorder="1" applyAlignment="1">
      <alignment horizontal="left" wrapText="1"/>
    </xf>
    <xf numFmtId="0" fontId="8" fillId="0" borderId="33" xfId="0" applyFont="1" applyBorder="1" applyAlignment="1">
      <alignment horizontal="center" vertical="center" wrapText="1"/>
    </xf>
    <xf numFmtId="43" fontId="8" fillId="0" borderId="31" xfId="0" applyNumberFormat="1" applyFont="1" applyBorder="1" applyAlignment="1">
      <alignment vertical="center" wrapText="1"/>
    </xf>
    <xf numFmtId="0" fontId="8" fillId="0" borderId="33" xfId="0" applyFont="1" applyBorder="1" applyAlignment="1">
      <alignment horizontal="left" vertical="center" wrapText="1"/>
    </xf>
    <xf numFmtId="0" fontId="8" fillId="0" borderId="31" xfId="0" applyFont="1" applyBorder="1" applyAlignment="1">
      <alignment horizontal="center" vertical="center"/>
    </xf>
    <xf numFmtId="43" fontId="7" fillId="0" borderId="31" xfId="0" applyNumberFormat="1" applyFont="1" applyBorder="1" applyAlignment="1">
      <alignment horizontal="right" vertical="center" wrapText="1"/>
    </xf>
    <xf numFmtId="43" fontId="7" fillId="0" borderId="31" xfId="0" applyNumberFormat="1" applyFont="1" applyBorder="1" applyAlignment="1">
      <alignment vertical="center" wrapText="1"/>
    </xf>
    <xf numFmtId="167" fontId="8" fillId="0" borderId="0" xfId="0" applyNumberFormat="1" applyFont="1" applyAlignment="1">
      <alignment horizontal="right" vertical="center" wrapText="1"/>
    </xf>
    <xf numFmtId="3" fontId="7" fillId="0" borderId="26" xfId="0" applyNumberFormat="1" applyFont="1" applyBorder="1" applyAlignment="1">
      <alignment horizontal="center" vertical="center" wrapText="1"/>
    </xf>
    <xf numFmtId="4" fontId="8" fillId="0" borderId="31" xfId="0" applyNumberFormat="1" applyFont="1" applyBorder="1" applyAlignment="1">
      <alignment horizontal="left" vertical="center" wrapText="1"/>
    </xf>
    <xf numFmtId="0" fontId="8" fillId="0" borderId="5" xfId="0" applyFont="1" applyBorder="1" applyAlignment="1">
      <alignment vertical="center" wrapText="1"/>
    </xf>
    <xf numFmtId="0" fontId="8" fillId="0" borderId="0" xfId="0" applyFont="1" applyAlignment="1">
      <alignment horizontal="center" vertical="center" wrapText="1"/>
    </xf>
    <xf numFmtId="164" fontId="8" fillId="0" borderId="0" xfId="1" applyNumberFormat="1" applyFont="1" applyFill="1" applyBorder="1"/>
    <xf numFmtId="44" fontId="8" fillId="0" borderId="6" xfId="0" applyNumberFormat="1" applyFont="1" applyBorder="1" applyAlignment="1">
      <alignment vertical="center" wrapText="1"/>
    </xf>
    <xf numFmtId="0" fontId="8" fillId="0" borderId="6" xfId="0" applyFont="1" applyBorder="1" applyAlignment="1">
      <alignment vertical="center" wrapText="1"/>
    </xf>
    <xf numFmtId="0" fontId="17" fillId="0" borderId="31" xfId="0" applyFont="1" applyFill="1" applyBorder="1" applyAlignment="1">
      <alignment vertical="center" wrapText="1"/>
    </xf>
    <xf numFmtId="0" fontId="8" fillId="0" borderId="31" xfId="0" applyFont="1" applyBorder="1" applyAlignment="1">
      <alignment horizontal="center" vertical="center" wrapText="1"/>
    </xf>
    <xf numFmtId="0" fontId="8" fillId="0" borderId="31" xfId="0" applyFont="1" applyBorder="1" applyAlignment="1">
      <alignment horizontal="left" vertical="center" wrapText="1"/>
    </xf>
    <xf numFmtId="0" fontId="8" fillId="0" borderId="43" xfId="0" applyFont="1" applyBorder="1" applyAlignment="1">
      <alignment horizontal="left" vertical="center" wrapText="1"/>
    </xf>
    <xf numFmtId="0" fontId="7" fillId="0" borderId="31" xfId="0" applyFont="1" applyBorder="1" applyAlignment="1">
      <alignment horizontal="justify" vertical="center" wrapText="1"/>
    </xf>
    <xf numFmtId="1" fontId="8" fillId="0" borderId="42" xfId="0" applyNumberFormat="1" applyFont="1" applyBorder="1" applyAlignment="1">
      <alignment horizontal="center" vertical="center" wrapText="1"/>
    </xf>
    <xf numFmtId="0" fontId="7" fillId="0" borderId="31" xfId="0" applyFont="1" applyBorder="1" applyAlignment="1">
      <alignment vertical="center" wrapText="1"/>
    </xf>
    <xf numFmtId="0" fontId="8" fillId="0" borderId="43" xfId="0" applyFont="1" applyBorder="1" applyAlignment="1">
      <alignment vertical="center" wrapText="1"/>
    </xf>
    <xf numFmtId="0" fontId="7" fillId="0" borderId="31" xfId="0" applyFont="1" applyBorder="1" applyAlignment="1">
      <alignment horizontal="center" vertical="center" wrapText="1"/>
    </xf>
    <xf numFmtId="0" fontId="8" fillId="0" borderId="31" xfId="0" applyFont="1" applyFill="1" applyBorder="1" applyAlignment="1">
      <alignment horizontal="center" vertical="center" wrapText="1"/>
    </xf>
    <xf numFmtId="0" fontId="8" fillId="0" borderId="31" xfId="0" applyFont="1" applyBorder="1" applyAlignment="1">
      <alignment vertical="center" wrapText="1"/>
    </xf>
    <xf numFmtId="0" fontId="7" fillId="0" borderId="31" xfId="0" applyFont="1" applyBorder="1" applyAlignment="1">
      <alignment horizontal="left" vertical="center" wrapText="1"/>
    </xf>
    <xf numFmtId="0" fontId="8" fillId="0" borderId="34" xfId="0" applyFont="1" applyBorder="1" applyAlignment="1">
      <alignment horizontal="center" vertical="center" wrapText="1"/>
    </xf>
    <xf numFmtId="0" fontId="8" fillId="0" borderId="31" xfId="0" applyFont="1" applyBorder="1" applyAlignment="1" applyProtection="1">
      <alignment horizontal="justify" vertical="center" wrapText="1"/>
      <protection locked="0"/>
    </xf>
    <xf numFmtId="0" fontId="8" fillId="0" borderId="2" xfId="0" applyFont="1" applyBorder="1" applyAlignment="1">
      <alignment horizontal="center" vertical="center" wrapText="1"/>
    </xf>
    <xf numFmtId="1" fontId="7" fillId="0" borderId="30" xfId="0" applyNumberFormat="1" applyFont="1" applyBorder="1" applyAlignment="1">
      <alignment horizontal="center" vertical="center" wrapText="1"/>
    </xf>
    <xf numFmtId="1" fontId="7" fillId="0" borderId="36" xfId="0" applyNumberFormat="1" applyFont="1" applyBorder="1" applyAlignment="1">
      <alignment horizontal="center" vertical="center" wrapText="1"/>
    </xf>
    <xf numFmtId="0" fontId="8" fillId="3" borderId="36" xfId="0" applyFont="1" applyFill="1" applyBorder="1" applyAlignment="1">
      <alignment horizontal="center" vertical="center" wrapText="1"/>
    </xf>
    <xf numFmtId="9" fontId="8" fillId="0" borderId="36" xfId="0" applyNumberFormat="1" applyFont="1" applyBorder="1" applyAlignment="1">
      <alignment horizontal="center" vertical="center" wrapText="1"/>
    </xf>
    <xf numFmtId="0" fontId="8" fillId="0" borderId="39" xfId="0" applyFont="1" applyBorder="1" applyAlignment="1">
      <alignment horizontal="center" vertical="center" wrapText="1"/>
    </xf>
    <xf numFmtId="1" fontId="11" fillId="0" borderId="36" xfId="0" applyNumberFormat="1" applyFont="1" applyBorder="1" applyAlignment="1">
      <alignment horizontal="center" vertical="center" wrapText="1"/>
    </xf>
    <xf numFmtId="1" fontId="7" fillId="0" borderId="38" xfId="0" applyNumberFormat="1" applyFont="1" applyBorder="1" applyAlignment="1">
      <alignment horizontal="center" vertical="center" wrapText="1"/>
    </xf>
    <xf numFmtId="43" fontId="8" fillId="0" borderId="31" xfId="0" applyNumberFormat="1" applyFont="1" applyBorder="1" applyAlignment="1">
      <alignment horizontal="right" vertical="center" wrapText="1"/>
    </xf>
    <xf numFmtId="43" fontId="7" fillId="0" borderId="31" xfId="2" applyNumberFormat="1" applyFont="1" applyFill="1" applyBorder="1" applyAlignment="1">
      <alignment horizontal="right" vertical="center" wrapText="1"/>
    </xf>
    <xf numFmtId="164" fontId="7" fillId="0" borderId="31" xfId="1" applyNumberFormat="1" applyFont="1" applyFill="1" applyBorder="1" applyAlignment="1">
      <alignment horizontal="right" vertical="center" wrapText="1"/>
    </xf>
    <xf numFmtId="43" fontId="8" fillId="0" borderId="31" xfId="2" applyNumberFormat="1" applyFont="1" applyFill="1" applyBorder="1" applyAlignment="1">
      <alignment horizontal="right" vertical="center" wrapText="1"/>
    </xf>
    <xf numFmtId="164" fontId="8" fillId="0" borderId="31" xfId="1" applyNumberFormat="1" applyFont="1" applyFill="1" applyBorder="1"/>
    <xf numFmtId="164" fontId="8" fillId="0" borderId="31" xfId="1" applyNumberFormat="1" applyFont="1" applyFill="1" applyBorder="1" applyAlignment="1">
      <alignment vertical="center"/>
    </xf>
    <xf numFmtId="43" fontId="7" fillId="0" borderId="31" xfId="0" applyNumberFormat="1" applyFont="1" applyBorder="1"/>
    <xf numFmtId="0" fontId="7" fillId="0" borderId="31" xfId="0" applyFont="1" applyFill="1" applyBorder="1" applyAlignment="1">
      <alignment horizontal="center" vertical="center" wrapText="1"/>
    </xf>
    <xf numFmtId="167" fontId="8" fillId="0" borderId="31" xfId="0" applyNumberFormat="1" applyFont="1" applyBorder="1" applyAlignment="1">
      <alignment horizontal="right" vertical="center" wrapText="1"/>
    </xf>
    <xf numFmtId="0" fontId="8" fillId="0" borderId="31" xfId="0" applyFont="1" applyBorder="1" applyAlignment="1">
      <alignment horizontal="justify" vertical="center"/>
    </xf>
    <xf numFmtId="0" fontId="7" fillId="0" borderId="31" xfId="0" applyFont="1" applyBorder="1" applyAlignment="1">
      <alignment horizontal="justify" vertical="center"/>
    </xf>
    <xf numFmtId="0" fontId="12" fillId="0" borderId="31" xfId="0" applyFont="1" applyBorder="1" applyAlignment="1">
      <alignment horizontal="center" vertical="center" wrapText="1"/>
    </xf>
    <xf numFmtId="43" fontId="8" fillId="0" borderId="28" xfId="0" applyNumberFormat="1" applyFont="1" applyBorder="1" applyAlignment="1">
      <alignment horizontal="right" vertical="center" wrapText="1"/>
    </xf>
    <xf numFmtId="0" fontId="8" fillId="3" borderId="29" xfId="0" applyFont="1" applyFill="1" applyBorder="1" applyAlignment="1">
      <alignment horizontal="center" vertical="center" wrapText="1"/>
    </xf>
    <xf numFmtId="43" fontId="8" fillId="0" borderId="34" xfId="0" applyNumberFormat="1" applyFont="1" applyBorder="1" applyAlignment="1">
      <alignment horizontal="center" vertical="center" wrapText="1"/>
    </xf>
    <xf numFmtId="0" fontId="8" fillId="0" borderId="34" xfId="0" applyFont="1" applyBorder="1" applyAlignment="1">
      <alignment vertical="center" wrapText="1"/>
    </xf>
    <xf numFmtId="0" fontId="8" fillId="3" borderId="34" xfId="0" applyFont="1" applyFill="1" applyBorder="1" applyAlignment="1">
      <alignment vertical="center" wrapText="1"/>
    </xf>
    <xf numFmtId="43" fontId="8" fillId="0" borderId="43" xfId="0" applyNumberFormat="1" applyFont="1" applyBorder="1" applyAlignment="1">
      <alignment horizontal="right" vertical="center" wrapText="1"/>
    </xf>
    <xf numFmtId="0" fontId="8" fillId="0" borderId="1" xfId="0" applyFont="1" applyBorder="1" applyAlignment="1">
      <alignment vertical="center" wrapText="1"/>
    </xf>
    <xf numFmtId="0" fontId="8" fillId="0" borderId="3" xfId="0" applyFont="1" applyBorder="1" applyAlignment="1">
      <alignment horizontal="center" vertical="center" wrapText="1"/>
    </xf>
    <xf numFmtId="0" fontId="8" fillId="0" borderId="3" xfId="0" applyFont="1" applyBorder="1" applyAlignment="1">
      <alignment vertical="center" wrapText="1"/>
    </xf>
    <xf numFmtId="164" fontId="8" fillId="0" borderId="3" xfId="1" applyNumberFormat="1" applyFont="1" applyFill="1" applyBorder="1"/>
    <xf numFmtId="0" fontId="8" fillId="0" borderId="0" xfId="0" applyFont="1" applyBorder="1" applyAlignment="1">
      <alignment horizontal="center" vertical="center" wrapText="1"/>
    </xf>
    <xf numFmtId="0" fontId="13" fillId="0" borderId="0" xfId="0" applyFont="1" applyBorder="1" applyAlignment="1">
      <alignment vertical="center" wrapText="1"/>
    </xf>
    <xf numFmtId="0" fontId="8" fillId="0" borderId="0" xfId="0" applyFont="1" applyBorder="1" applyAlignment="1">
      <alignment vertical="center" wrapText="1"/>
    </xf>
    <xf numFmtId="0" fontId="13" fillId="0" borderId="0" xfId="0" applyFont="1" applyBorder="1" applyAlignment="1">
      <alignment horizontal="left" vertical="center" wrapText="1"/>
    </xf>
    <xf numFmtId="169" fontId="8" fillId="0" borderId="6" xfId="0" applyNumberFormat="1" applyFont="1" applyBorder="1" applyAlignment="1">
      <alignment horizontal="center" vertical="center" wrapText="1"/>
    </xf>
    <xf numFmtId="166" fontId="8" fillId="0" borderId="0" xfId="0" applyNumberFormat="1" applyFont="1" applyBorder="1" applyAlignment="1">
      <alignment horizontal="right" vertical="center" wrapText="1"/>
    </xf>
    <xf numFmtId="167" fontId="8" fillId="0" borderId="0" xfId="0" applyNumberFormat="1" applyFont="1" applyBorder="1" applyAlignment="1">
      <alignment horizontal="right" vertical="center" wrapText="1"/>
    </xf>
    <xf numFmtId="0" fontId="8" fillId="0" borderId="0" xfId="0" applyFont="1" applyBorder="1" applyAlignment="1">
      <alignment horizontal="right" vertical="center" wrapText="1"/>
    </xf>
    <xf numFmtId="0" fontId="14" fillId="0" borderId="0" xfId="0" applyFont="1" applyBorder="1" applyAlignment="1">
      <alignment vertical="center" wrapText="1"/>
    </xf>
    <xf numFmtId="0" fontId="9" fillId="0" borderId="0" xfId="0" applyFont="1" applyBorder="1" applyAlignment="1">
      <alignment horizontal="center" vertical="center" wrapText="1"/>
    </xf>
    <xf numFmtId="0" fontId="5" fillId="0" borderId="0" xfId="0" applyFont="1" applyBorder="1" applyAlignment="1">
      <alignment horizontal="left" vertical="center" wrapText="1"/>
    </xf>
    <xf numFmtId="0" fontId="8" fillId="0" borderId="0" xfId="0" applyFont="1" applyBorder="1" applyAlignment="1">
      <alignment horizontal="left" vertical="center" wrapText="1"/>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left"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13" fillId="0" borderId="10" xfId="0" applyFont="1" applyBorder="1" applyAlignment="1">
      <alignment horizontal="left" vertical="center" wrapText="1"/>
    </xf>
    <xf numFmtId="0" fontId="8" fillId="0" borderId="10" xfId="0" applyFont="1" applyBorder="1" applyAlignment="1">
      <alignment horizontal="left" vertical="center" wrapText="1"/>
    </xf>
    <xf numFmtId="0" fontId="5" fillId="0" borderId="0" xfId="0" applyFont="1" applyBorder="1" applyAlignment="1">
      <alignment horizontal="left" vertical="center" wrapText="1"/>
    </xf>
    <xf numFmtId="0" fontId="8" fillId="0" borderId="31" xfId="0" applyFont="1" applyBorder="1" applyAlignment="1">
      <alignment horizontal="center" vertical="center" wrapText="1"/>
    </xf>
    <xf numFmtId="0" fontId="8" fillId="0" borderId="31" xfId="0" applyFont="1" applyBorder="1" applyAlignment="1">
      <alignment horizontal="left" vertical="center" wrapText="1"/>
    </xf>
    <xf numFmtId="43" fontId="8" fillId="0" borderId="31" xfId="0" applyNumberFormat="1" applyFont="1" applyBorder="1" applyAlignment="1">
      <alignment horizontal="right" vertical="center" wrapText="1"/>
    </xf>
    <xf numFmtId="0" fontId="8" fillId="0" borderId="34" xfId="0" applyFont="1" applyBorder="1" applyAlignment="1">
      <alignment horizontal="center" vertical="center" wrapText="1"/>
    </xf>
    <xf numFmtId="0" fontId="8" fillId="0" borderId="44" xfId="0" applyFont="1" applyBorder="1" applyAlignment="1">
      <alignment horizontal="center" vertical="center" wrapText="1"/>
    </xf>
    <xf numFmtId="0" fontId="5" fillId="8" borderId="33" xfId="0" applyFont="1" applyFill="1" applyBorder="1" applyAlignment="1">
      <alignment horizontal="right" vertical="center" wrapText="1"/>
    </xf>
    <xf numFmtId="0" fontId="5" fillId="8" borderId="26" xfId="0" applyFont="1" applyFill="1" applyBorder="1" applyAlignment="1">
      <alignment horizontal="right" vertical="center" wrapText="1"/>
    </xf>
    <xf numFmtId="168" fontId="5" fillId="8" borderId="33" xfId="0" applyNumberFormat="1" applyFont="1" applyFill="1" applyBorder="1" applyAlignment="1">
      <alignment horizontal="right" vertical="center" wrapText="1"/>
    </xf>
    <xf numFmtId="168" fontId="5" fillId="8" borderId="26" xfId="0" applyNumberFormat="1" applyFont="1" applyFill="1" applyBorder="1" applyAlignment="1">
      <alignment horizontal="right" vertical="center" wrapText="1"/>
    </xf>
    <xf numFmtId="44" fontId="5" fillId="8" borderId="33" xfId="0" applyNumberFormat="1" applyFont="1" applyFill="1" applyBorder="1" applyAlignment="1">
      <alignment horizontal="center" vertical="center" wrapText="1"/>
    </xf>
    <xf numFmtId="44" fontId="5" fillId="8" borderId="26" xfId="0" applyNumberFormat="1" applyFont="1" applyFill="1" applyBorder="1" applyAlignment="1">
      <alignment horizontal="center" vertical="center" wrapText="1"/>
    </xf>
    <xf numFmtId="0" fontId="8" fillId="0" borderId="43" xfId="0" applyFont="1" applyBorder="1" applyAlignment="1">
      <alignment horizontal="left" vertical="center" wrapText="1"/>
    </xf>
    <xf numFmtId="0" fontId="12" fillId="0" borderId="31" xfId="0" applyFont="1" applyBorder="1" applyAlignment="1">
      <alignment horizontal="left" vertical="center" wrapText="1"/>
    </xf>
    <xf numFmtId="0" fontId="12" fillId="0" borderId="43" xfId="0" applyFont="1" applyBorder="1" applyAlignment="1">
      <alignment horizontal="left" vertical="center" wrapText="1"/>
    </xf>
    <xf numFmtId="0" fontId="8" fillId="0" borderId="43"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1" xfId="0" applyFont="1" applyBorder="1" applyAlignment="1">
      <alignment horizontal="justify" vertical="center" wrapText="1"/>
    </xf>
    <xf numFmtId="0" fontId="7" fillId="0" borderId="26" xfId="0" applyFont="1" applyBorder="1" applyAlignment="1">
      <alignment horizontal="justify" vertical="center" wrapText="1"/>
    </xf>
    <xf numFmtId="0" fontId="8" fillId="0" borderId="43" xfId="0" applyFont="1" applyBorder="1" applyAlignment="1">
      <alignment horizontal="justify" vertical="center" wrapText="1"/>
    </xf>
    <xf numFmtId="9" fontId="7" fillId="0" borderId="31" xfId="0" applyNumberFormat="1" applyFont="1" applyBorder="1" applyAlignment="1">
      <alignment horizontal="center" vertical="center" wrapText="1"/>
    </xf>
    <xf numFmtId="9" fontId="7" fillId="0" borderId="26" xfId="0" applyNumberFormat="1" applyFont="1" applyBorder="1" applyAlignment="1">
      <alignment horizontal="center" vertical="center" wrapText="1"/>
    </xf>
    <xf numFmtId="9" fontId="7" fillId="0" borderId="36" xfId="0" applyNumberFormat="1" applyFont="1" applyBorder="1" applyAlignment="1">
      <alignment horizontal="center" vertical="center" wrapText="1"/>
    </xf>
    <xf numFmtId="9" fontId="7" fillId="0" borderId="38" xfId="0" applyNumberFormat="1" applyFont="1" applyBorder="1" applyAlignment="1">
      <alignment horizontal="center" vertical="center" wrapText="1"/>
    </xf>
    <xf numFmtId="0" fontId="8" fillId="0" borderId="46" xfId="0" applyFont="1" applyBorder="1" applyAlignment="1">
      <alignment horizontal="center" vertical="center" wrapText="1"/>
    </xf>
    <xf numFmtId="1" fontId="8" fillId="0" borderId="42" xfId="0" applyNumberFormat="1" applyFont="1" applyBorder="1" applyAlignment="1">
      <alignment horizontal="center" vertical="center" wrapText="1"/>
    </xf>
    <xf numFmtId="1" fontId="8" fillId="0" borderId="45" xfId="0" applyNumberFormat="1" applyFont="1" applyBorder="1" applyAlignment="1">
      <alignment horizontal="center" vertical="center" wrapText="1"/>
    </xf>
    <xf numFmtId="0" fontId="6" fillId="4" borderId="25"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7" fillId="0" borderId="31" xfId="0" applyFont="1" applyBorder="1" applyAlignment="1">
      <alignment vertical="center" wrapText="1"/>
    </xf>
    <xf numFmtId="0" fontId="7" fillId="0" borderId="26" xfId="0" applyFont="1" applyBorder="1" applyAlignment="1">
      <alignment vertical="center" wrapText="1"/>
    </xf>
    <xf numFmtId="0" fontId="8" fillId="0" borderId="43" xfId="0" applyFont="1" applyBorder="1" applyAlignment="1">
      <alignment vertical="center" wrapText="1"/>
    </xf>
    <xf numFmtId="0" fontId="7" fillId="0" borderId="31" xfId="0" applyFont="1" applyBorder="1" applyAlignment="1">
      <alignment horizontal="center" vertical="center" wrapText="1"/>
    </xf>
    <xf numFmtId="0" fontId="8" fillId="3" borderId="31" xfId="0" applyFont="1" applyFill="1" applyBorder="1" applyAlignment="1">
      <alignment horizontal="left" vertical="center" wrapText="1"/>
    </xf>
    <xf numFmtId="0" fontId="8" fillId="0" borderId="31" xfId="0" applyFont="1" applyBorder="1" applyAlignment="1" applyProtection="1">
      <alignment horizontal="center" vertical="center" wrapText="1"/>
      <protection locked="0"/>
    </xf>
    <xf numFmtId="0" fontId="8" fillId="3" borderId="26" xfId="0" applyFont="1" applyFill="1" applyBorder="1" applyAlignment="1">
      <alignment horizontal="center" vertical="center" wrapText="1"/>
    </xf>
    <xf numFmtId="0" fontId="8" fillId="0" borderId="33" xfId="0" applyFont="1" applyBorder="1" applyAlignment="1">
      <alignment horizontal="center" vertical="center" wrapText="1"/>
    </xf>
    <xf numFmtId="0" fontId="8" fillId="3" borderId="33" xfId="0" applyFont="1" applyFill="1" applyBorder="1" applyAlignment="1">
      <alignment horizontal="center" vertical="center" wrapText="1"/>
    </xf>
    <xf numFmtId="0" fontId="8" fillId="3" borderId="26" xfId="0" applyFont="1" applyFill="1" applyBorder="1" applyAlignment="1">
      <alignment vertical="center" wrapText="1"/>
    </xf>
    <xf numFmtId="0" fontId="8" fillId="3" borderId="33" xfId="0" applyFont="1" applyFill="1" applyBorder="1" applyAlignment="1">
      <alignment vertical="center" wrapText="1"/>
    </xf>
    <xf numFmtId="0" fontId="8" fillId="3" borderId="38" xfId="0" applyFont="1" applyFill="1" applyBorder="1" applyAlignment="1">
      <alignment horizontal="center" vertical="center" wrapText="1"/>
    </xf>
    <xf numFmtId="0" fontId="8" fillId="0" borderId="39" xfId="0" applyFont="1" applyBorder="1" applyAlignment="1">
      <alignment horizontal="center" vertical="center" wrapText="1"/>
    </xf>
    <xf numFmtId="0" fontId="7" fillId="3" borderId="26" xfId="0" applyFont="1" applyFill="1" applyBorder="1" applyAlignment="1" applyProtection="1">
      <alignment horizontal="center" vertical="center" wrapText="1"/>
      <protection locked="0"/>
    </xf>
    <xf numFmtId="0" fontId="7" fillId="3" borderId="33" xfId="0" applyFont="1" applyFill="1" applyBorder="1" applyAlignment="1" applyProtection="1">
      <alignment horizontal="center" vertical="center" wrapText="1"/>
      <protection locked="0"/>
    </xf>
    <xf numFmtId="0" fontId="7" fillId="3" borderId="26" xfId="0" applyFont="1" applyFill="1" applyBorder="1" applyAlignment="1" applyProtection="1">
      <alignment horizontal="left" vertical="center" wrapText="1"/>
      <protection locked="0"/>
    </xf>
    <xf numFmtId="0" fontId="7" fillId="3" borderId="33" xfId="0" applyFont="1" applyFill="1" applyBorder="1" applyAlignment="1" applyProtection="1">
      <alignment horizontal="left" vertical="center" wrapText="1"/>
      <protection locked="0"/>
    </xf>
    <xf numFmtId="0" fontId="8" fillId="3" borderId="39" xfId="0" applyFont="1" applyFill="1" applyBorder="1" applyAlignment="1">
      <alignment horizontal="center" vertical="center" wrapText="1"/>
    </xf>
    <xf numFmtId="1" fontId="8" fillId="3" borderId="42" xfId="0" applyNumberFormat="1" applyFont="1" applyFill="1" applyBorder="1" applyAlignment="1">
      <alignment horizontal="center" vertical="center" wrapText="1"/>
    </xf>
    <xf numFmtId="0" fontId="8" fillId="3" borderId="26" xfId="0" applyFont="1" applyFill="1" applyBorder="1" applyAlignment="1">
      <alignment horizontal="left" vertical="center" wrapText="1"/>
    </xf>
    <xf numFmtId="0" fontId="8" fillId="3" borderId="37" xfId="0" applyFont="1" applyFill="1" applyBorder="1" applyAlignment="1">
      <alignment horizontal="left" vertical="center" wrapText="1"/>
    </xf>
    <xf numFmtId="0" fontId="8" fillId="0" borderId="33" xfId="0" applyFont="1" applyBorder="1" applyAlignment="1">
      <alignment horizontal="left" vertical="center" wrapText="1"/>
    </xf>
    <xf numFmtId="0" fontId="7" fillId="3" borderId="26"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3" borderId="26" xfId="0" applyFont="1" applyFill="1" applyBorder="1" applyAlignment="1">
      <alignment vertical="center" wrapText="1"/>
    </xf>
    <xf numFmtId="0" fontId="7" fillId="3" borderId="37" xfId="0" applyFont="1" applyFill="1" applyBorder="1" applyAlignment="1">
      <alignment vertical="center" wrapText="1"/>
    </xf>
    <xf numFmtId="0" fontId="8" fillId="0" borderId="33" xfId="0" applyFont="1" applyBorder="1" applyAlignment="1">
      <alignment vertical="center" wrapText="1"/>
    </xf>
    <xf numFmtId="0" fontId="7" fillId="0" borderId="27"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36"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7" xfId="0" applyFont="1" applyBorder="1" applyAlignment="1">
      <alignment horizontal="center" vertical="center" wrapText="1"/>
    </xf>
    <xf numFmtId="0" fontId="7" fillId="0" borderId="26"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0" fontId="7" fillId="0" borderId="33" xfId="0" applyFont="1" applyBorder="1" applyAlignment="1">
      <alignment horizontal="center" vertical="center" wrapText="1"/>
    </xf>
    <xf numFmtId="0" fontId="7" fillId="0" borderId="31" xfId="0" applyFont="1" applyBorder="1" applyAlignment="1" applyProtection="1">
      <alignment horizontal="center" vertical="center" wrapText="1"/>
      <protection locked="0"/>
    </xf>
    <xf numFmtId="3" fontId="7" fillId="0" borderId="26" xfId="0" applyNumberFormat="1" applyFont="1" applyBorder="1" applyAlignment="1" applyProtection="1">
      <alignment horizontal="center" vertical="center" wrapText="1"/>
      <protection locked="0"/>
    </xf>
    <xf numFmtId="3" fontId="7" fillId="0" borderId="37" xfId="0" applyNumberFormat="1" applyFont="1" applyBorder="1" applyAlignment="1" applyProtection="1">
      <alignment horizontal="center" vertical="center" wrapText="1"/>
      <protection locked="0"/>
    </xf>
    <xf numFmtId="3" fontId="7" fillId="0" borderId="33" xfId="0" applyNumberFormat="1" applyFont="1" applyBorder="1" applyAlignment="1" applyProtection="1">
      <alignment horizontal="center" vertical="center" wrapText="1"/>
      <protection locked="0"/>
    </xf>
    <xf numFmtId="1" fontId="7" fillId="0" borderId="38" xfId="0" applyNumberFormat="1" applyFont="1" applyBorder="1" applyAlignment="1">
      <alignment horizontal="center" vertical="center" wrapText="1"/>
    </xf>
    <xf numFmtId="1" fontId="7" fillId="0" borderId="22" xfId="0" applyNumberFormat="1" applyFont="1" applyBorder="1" applyAlignment="1">
      <alignment horizontal="center" vertical="center" wrapText="1"/>
    </xf>
    <xf numFmtId="1" fontId="7" fillId="0" borderId="39" xfId="0" applyNumberFormat="1" applyFont="1" applyBorder="1" applyAlignment="1">
      <alignment horizontal="center" vertical="center" wrapText="1"/>
    </xf>
    <xf numFmtId="0" fontId="8" fillId="0" borderId="31" xfId="0" applyFont="1" applyFill="1" applyBorder="1" applyAlignment="1">
      <alignment horizontal="center" vertical="center" wrapText="1"/>
    </xf>
    <xf numFmtId="43" fontId="8" fillId="0" borderId="34" xfId="0" applyNumberFormat="1" applyFont="1" applyBorder="1" applyAlignment="1">
      <alignment horizontal="center" vertical="center" wrapText="1"/>
    </xf>
    <xf numFmtId="0" fontId="8" fillId="0" borderId="31" xfId="0" applyFont="1" applyBorder="1" applyAlignment="1">
      <alignment vertical="center" wrapText="1"/>
    </xf>
    <xf numFmtId="0" fontId="7" fillId="0" borderId="37" xfId="0" applyFont="1" applyBorder="1" applyAlignment="1">
      <alignment vertical="center" wrapText="1"/>
    </xf>
    <xf numFmtId="3" fontId="7" fillId="0" borderId="31" xfId="0" applyNumberFormat="1" applyFont="1" applyBorder="1" applyAlignment="1">
      <alignment horizontal="center" vertical="center" wrapText="1"/>
    </xf>
    <xf numFmtId="43" fontId="8" fillId="0" borderId="31" xfId="0" applyNumberFormat="1" applyFont="1" applyBorder="1" applyAlignment="1">
      <alignment horizontal="center" vertical="center" wrapText="1"/>
    </xf>
    <xf numFmtId="0" fontId="8" fillId="0" borderId="38" xfId="0" applyFont="1" applyBorder="1" applyAlignment="1">
      <alignment horizontal="center" vertical="center" wrapText="1"/>
    </xf>
    <xf numFmtId="0" fontId="8" fillId="0" borderId="22" xfId="0" applyFont="1" applyBorder="1" applyAlignment="1">
      <alignment horizontal="center" vertical="center" wrapText="1"/>
    </xf>
    <xf numFmtId="1" fontId="7" fillId="0" borderId="26" xfId="0" applyNumberFormat="1" applyFont="1" applyBorder="1" applyAlignment="1">
      <alignment horizontal="center" vertical="center" wrapText="1"/>
    </xf>
    <xf numFmtId="1" fontId="7" fillId="0" borderId="37" xfId="0" applyNumberFormat="1" applyFont="1" applyBorder="1" applyAlignment="1">
      <alignment horizontal="center" vertical="center" wrapText="1"/>
    </xf>
    <xf numFmtId="3" fontId="7" fillId="0" borderId="38" xfId="0" applyNumberFormat="1" applyFont="1" applyBorder="1" applyAlignment="1">
      <alignment horizontal="center" vertical="center" wrapText="1"/>
    </xf>
    <xf numFmtId="3" fontId="7" fillId="0" borderId="22" xfId="0" applyNumberFormat="1" applyFont="1" applyBorder="1" applyAlignment="1">
      <alignment horizontal="center" vertical="center" wrapText="1"/>
    </xf>
    <xf numFmtId="10" fontId="8" fillId="0" borderId="31" xfId="0" applyNumberFormat="1" applyFont="1" applyBorder="1" applyAlignment="1">
      <alignment horizontal="center" vertical="center" wrapText="1"/>
    </xf>
    <xf numFmtId="0" fontId="8" fillId="0" borderId="31" xfId="0" applyFont="1" applyBorder="1" applyAlignment="1">
      <alignment horizontal="justify" vertical="center" wrapText="1"/>
    </xf>
    <xf numFmtId="0" fontId="8" fillId="0" borderId="26"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1" fontId="8" fillId="0" borderId="36" xfId="0" applyNumberFormat="1" applyFont="1" applyBorder="1" applyAlignment="1">
      <alignment horizontal="center" vertical="center" wrapText="1"/>
    </xf>
    <xf numFmtId="0" fontId="7" fillId="0" borderId="31" xfId="0" applyFont="1" applyBorder="1" applyAlignment="1">
      <alignment horizontal="left" vertical="center" wrapText="1"/>
    </xf>
    <xf numFmtId="0" fontId="7" fillId="0" borderId="26" xfId="0" applyFont="1" applyBorder="1" applyAlignment="1">
      <alignment horizontal="left" vertical="center" wrapText="1"/>
    </xf>
    <xf numFmtId="0" fontId="7" fillId="0" borderId="37" xfId="0" applyFont="1" applyBorder="1" applyAlignment="1">
      <alignment horizontal="left" vertical="center" wrapText="1"/>
    </xf>
    <xf numFmtId="3" fontId="7" fillId="0" borderId="36" xfId="0" applyNumberFormat="1" applyFont="1" applyBorder="1" applyAlignment="1">
      <alignment horizontal="center" vertical="center" wrapText="1"/>
    </xf>
    <xf numFmtId="0" fontId="8" fillId="0" borderId="36" xfId="0" applyFont="1" applyBorder="1" applyAlignment="1">
      <alignment horizontal="center" vertical="center" wrapText="1"/>
    </xf>
    <xf numFmtId="0" fontId="8" fillId="3" borderId="34" xfId="0" applyFont="1" applyFill="1" applyBorder="1" applyAlignment="1">
      <alignment horizontal="center" vertical="center" wrapText="1"/>
    </xf>
    <xf numFmtId="3" fontId="7" fillId="0" borderId="26" xfId="0" applyNumberFormat="1" applyFont="1" applyBorder="1" applyAlignment="1">
      <alignment horizontal="center" vertical="center" wrapText="1"/>
    </xf>
    <xf numFmtId="3" fontId="7" fillId="0" borderId="37" xfId="0" applyNumberFormat="1" applyFont="1" applyBorder="1" applyAlignment="1">
      <alignment horizontal="center" vertical="center" wrapText="1"/>
    </xf>
    <xf numFmtId="1" fontId="7" fillId="0" borderId="36" xfId="0" applyNumberFormat="1" applyFont="1" applyBorder="1" applyAlignment="1">
      <alignment horizontal="center" vertical="center" wrapText="1"/>
    </xf>
    <xf numFmtId="0" fontId="6" fillId="2" borderId="16"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0" borderId="17" xfId="0" applyFont="1" applyBorder="1" applyAlignment="1">
      <alignment horizontal="left" vertical="center" wrapText="1"/>
    </xf>
    <xf numFmtId="0" fontId="6" fillId="0" borderId="33" xfId="0" applyFont="1" applyBorder="1" applyAlignment="1">
      <alignment horizontal="left" vertical="center" wrapText="1"/>
    </xf>
    <xf numFmtId="1" fontId="8" fillId="0" borderId="47" xfId="0" applyNumberFormat="1" applyFont="1" applyBorder="1" applyAlignment="1">
      <alignment horizontal="center" vertical="center" wrapText="1"/>
    </xf>
    <xf numFmtId="0" fontId="8" fillId="0" borderId="28" xfId="0" applyFont="1" applyBorder="1" applyAlignment="1">
      <alignment horizontal="left" vertical="center" wrapText="1"/>
    </xf>
    <xf numFmtId="0" fontId="3" fillId="5" borderId="5" xfId="0" applyFont="1" applyFill="1" applyBorder="1" applyAlignment="1">
      <alignment horizontal="center" vertical="center" wrapText="1"/>
    </xf>
    <xf numFmtId="0" fontId="3" fillId="5" borderId="0" xfId="0" applyFont="1" applyFill="1" applyAlignment="1">
      <alignment horizontal="center" vertical="center" wrapText="1"/>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5" fillId="7" borderId="25" xfId="0" applyFont="1" applyFill="1" applyBorder="1" applyAlignment="1">
      <alignment horizontal="center" vertical="center" wrapText="1"/>
    </xf>
    <xf numFmtId="0" fontId="5" fillId="7" borderId="32" xfId="0" applyFont="1" applyFill="1" applyBorder="1" applyAlignment="1">
      <alignment horizontal="center" vertical="center" wrapText="1"/>
    </xf>
    <xf numFmtId="0" fontId="5" fillId="7" borderId="35" xfId="0" applyFont="1" applyFill="1" applyBorder="1" applyAlignment="1">
      <alignment horizontal="center" vertical="center" wrapText="1"/>
    </xf>
    <xf numFmtId="0" fontId="8" fillId="0" borderId="31" xfId="0" applyFont="1" applyBorder="1" applyAlignment="1" applyProtection="1">
      <alignment horizontal="justify" vertical="center" wrapText="1"/>
      <protection locked="0"/>
    </xf>
    <xf numFmtId="1" fontId="8" fillId="0" borderId="42" xfId="0" applyNumberFormat="1" applyFont="1" applyBorder="1" applyAlignment="1">
      <alignment horizontal="left" vertical="center" wrapText="1"/>
    </xf>
    <xf numFmtId="0" fontId="7" fillId="0" borderId="38" xfId="0" applyFont="1" applyBorder="1" applyAlignment="1">
      <alignment horizontal="center" vertical="center" wrapText="1"/>
    </xf>
    <xf numFmtId="0" fontId="2" fillId="0" borderId="12" xfId="0" applyFont="1" applyBorder="1" applyAlignment="1">
      <alignment horizontal="center" vertical="center" wrapText="1"/>
    </xf>
    <xf numFmtId="0" fontId="15" fillId="5" borderId="16" xfId="0" applyFont="1" applyFill="1" applyBorder="1" applyAlignment="1">
      <alignment horizontal="center" vertical="center" wrapText="1"/>
    </xf>
    <xf numFmtId="0" fontId="15" fillId="5" borderId="20"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21"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15" fillId="5" borderId="22" xfId="0" applyFont="1" applyFill="1" applyBorder="1" applyAlignment="1">
      <alignment horizontal="center" vertical="center" wrapText="1"/>
    </xf>
    <xf numFmtId="0" fontId="15" fillId="5" borderId="12" xfId="0" applyFont="1" applyFill="1" applyBorder="1" applyAlignment="1">
      <alignment horizontal="center" vertical="center"/>
    </xf>
    <xf numFmtId="0" fontId="15" fillId="5" borderId="13" xfId="0" applyFont="1" applyFill="1" applyBorder="1" applyAlignment="1">
      <alignment horizontal="center" vertical="center"/>
    </xf>
    <xf numFmtId="0" fontId="15" fillId="5" borderId="14" xfId="0" applyFont="1" applyFill="1" applyBorder="1" applyAlignment="1">
      <alignment horizontal="center" vertical="center"/>
    </xf>
    <xf numFmtId="0" fontId="15" fillId="5" borderId="19"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2" fillId="5" borderId="12" xfId="0" applyFont="1" applyFill="1" applyBorder="1" applyAlignment="1">
      <alignment horizontal="left" vertical="center" wrapText="1"/>
    </xf>
    <xf numFmtId="0" fontId="2" fillId="5" borderId="13" xfId="0" applyFont="1" applyFill="1" applyBorder="1" applyAlignment="1">
      <alignment horizontal="left" vertical="center" wrapText="1"/>
    </xf>
    <xf numFmtId="0" fontId="2" fillId="5" borderId="14" xfId="0" applyFont="1" applyFill="1" applyBorder="1" applyAlignment="1">
      <alignment horizontal="left" vertical="center" wrapText="1"/>
    </xf>
  </cellXfs>
  <cellStyles count="3">
    <cellStyle name="Millares" xfId="1" builtinId="3"/>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1492250</xdr:colOff>
      <xdr:row>0</xdr:row>
      <xdr:rowOff>127000</xdr:rowOff>
    </xdr:from>
    <xdr:to>
      <xdr:col>1</xdr:col>
      <xdr:colOff>466725</xdr:colOff>
      <xdr:row>3</xdr:row>
      <xdr:rowOff>265113</xdr:rowOff>
    </xdr:to>
    <xdr:pic>
      <xdr:nvPicPr>
        <xdr:cNvPr id="2" name="3 Imagen" descr="E:\DOCUMENTOS LENIS\Memoria pasar\1Escud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2250" y="127000"/>
          <a:ext cx="1038225" cy="995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4"/>
  <sheetViews>
    <sheetView tabSelected="1" topLeftCell="C1" zoomScale="30" zoomScaleNormal="30" workbookViewId="0">
      <selection activeCell="O17" sqref="O17"/>
    </sheetView>
  </sheetViews>
  <sheetFormatPr baseColWidth="10" defaultColWidth="11.5" defaultRowHeight="12.5" x14ac:dyDescent="0.35"/>
  <cols>
    <col min="1" max="1" width="27" style="82" customWidth="1"/>
    <col min="2" max="2" width="26" style="82" customWidth="1"/>
    <col min="3" max="3" width="19.5" style="82" customWidth="1"/>
    <col min="4" max="4" width="40.58203125" style="82" customWidth="1"/>
    <col min="5" max="5" width="12.58203125" style="82" customWidth="1"/>
    <col min="6" max="6" width="15.58203125" style="82" customWidth="1"/>
    <col min="7" max="8" width="35.58203125" style="82" customWidth="1"/>
    <col min="9" max="9" width="35.5" style="82" customWidth="1"/>
    <col min="10" max="10" width="12.58203125" style="82" customWidth="1"/>
    <col min="11" max="11" width="15.58203125" style="82" customWidth="1"/>
    <col min="12" max="12" width="21.33203125" style="82" customWidth="1"/>
    <col min="13" max="13" width="20.33203125" style="82" customWidth="1"/>
    <col min="14" max="14" width="25.33203125" style="82" customWidth="1"/>
    <col min="15" max="15" width="63.58203125" style="82" customWidth="1"/>
    <col min="16" max="16" width="23.08203125" style="82" customWidth="1"/>
    <col min="17" max="18" width="23.58203125" style="82" customWidth="1"/>
    <col min="19" max="19" width="20.33203125" style="82" customWidth="1"/>
    <col min="20" max="20" width="17" style="82" customWidth="1"/>
    <col min="21" max="21" width="27.5" style="78" customWidth="1"/>
    <col min="22" max="22" width="25.33203125" style="82" customWidth="1"/>
    <col min="23" max="23" width="14.58203125" style="36" bestFit="1" customWidth="1"/>
    <col min="24" max="24" width="37" style="36" customWidth="1"/>
    <col min="25" max="256" width="11.5" style="36"/>
    <col min="257" max="257" width="27" style="36" customWidth="1"/>
    <col min="258" max="258" width="26" style="36" customWidth="1"/>
    <col min="259" max="259" width="19.5" style="36" customWidth="1"/>
    <col min="260" max="260" width="40.58203125" style="36" customWidth="1"/>
    <col min="261" max="261" width="12.58203125" style="36" customWidth="1"/>
    <col min="262" max="262" width="15.58203125" style="36" customWidth="1"/>
    <col min="263" max="264" width="35.58203125" style="36" customWidth="1"/>
    <col min="265" max="265" width="35.5" style="36" customWidth="1"/>
    <col min="266" max="266" width="12.58203125" style="36" customWidth="1"/>
    <col min="267" max="267" width="15.58203125" style="36" customWidth="1"/>
    <col min="268" max="268" width="21.33203125" style="36" customWidth="1"/>
    <col min="269" max="269" width="20.33203125" style="36" customWidth="1"/>
    <col min="270" max="270" width="25.33203125" style="36" customWidth="1"/>
    <col min="271" max="271" width="63.58203125" style="36" customWidth="1"/>
    <col min="272" max="272" width="23.08203125" style="36" customWidth="1"/>
    <col min="273" max="274" width="23.58203125" style="36" customWidth="1"/>
    <col min="275" max="275" width="20.33203125" style="36" customWidth="1"/>
    <col min="276" max="276" width="17" style="36" customWidth="1"/>
    <col min="277" max="277" width="27.5" style="36" customWidth="1"/>
    <col min="278" max="278" width="25.33203125" style="36" customWidth="1"/>
    <col min="279" max="279" width="14.58203125" style="36" bestFit="1" customWidth="1"/>
    <col min="280" max="280" width="37" style="36" customWidth="1"/>
    <col min="281" max="512" width="11.5" style="36"/>
    <col min="513" max="513" width="27" style="36" customWidth="1"/>
    <col min="514" max="514" width="26" style="36" customWidth="1"/>
    <col min="515" max="515" width="19.5" style="36" customWidth="1"/>
    <col min="516" max="516" width="40.58203125" style="36" customWidth="1"/>
    <col min="517" max="517" width="12.58203125" style="36" customWidth="1"/>
    <col min="518" max="518" width="15.58203125" style="36" customWidth="1"/>
    <col min="519" max="520" width="35.58203125" style="36" customWidth="1"/>
    <col min="521" max="521" width="35.5" style="36" customWidth="1"/>
    <col min="522" max="522" width="12.58203125" style="36" customWidth="1"/>
    <col min="523" max="523" width="15.58203125" style="36" customWidth="1"/>
    <col min="524" max="524" width="21.33203125" style="36" customWidth="1"/>
    <col min="525" max="525" width="20.33203125" style="36" customWidth="1"/>
    <col min="526" max="526" width="25.33203125" style="36" customWidth="1"/>
    <col min="527" max="527" width="63.58203125" style="36" customWidth="1"/>
    <col min="528" max="528" width="23.08203125" style="36" customWidth="1"/>
    <col min="529" max="530" width="23.58203125" style="36" customWidth="1"/>
    <col min="531" max="531" width="20.33203125" style="36" customWidth="1"/>
    <col min="532" max="532" width="17" style="36" customWidth="1"/>
    <col min="533" max="533" width="27.5" style="36" customWidth="1"/>
    <col min="534" max="534" width="25.33203125" style="36" customWidth="1"/>
    <col min="535" max="535" width="14.58203125" style="36" bestFit="1" customWidth="1"/>
    <col min="536" max="536" width="37" style="36" customWidth="1"/>
    <col min="537" max="768" width="11.5" style="36"/>
    <col min="769" max="769" width="27" style="36" customWidth="1"/>
    <col min="770" max="770" width="26" style="36" customWidth="1"/>
    <col min="771" max="771" width="19.5" style="36" customWidth="1"/>
    <col min="772" max="772" width="40.58203125" style="36" customWidth="1"/>
    <col min="773" max="773" width="12.58203125" style="36" customWidth="1"/>
    <col min="774" max="774" width="15.58203125" style="36" customWidth="1"/>
    <col min="775" max="776" width="35.58203125" style="36" customWidth="1"/>
    <col min="777" max="777" width="35.5" style="36" customWidth="1"/>
    <col min="778" max="778" width="12.58203125" style="36" customWidth="1"/>
    <col min="779" max="779" width="15.58203125" style="36" customWidth="1"/>
    <col min="780" max="780" width="21.33203125" style="36" customWidth="1"/>
    <col min="781" max="781" width="20.33203125" style="36" customWidth="1"/>
    <col min="782" max="782" width="25.33203125" style="36" customWidth="1"/>
    <col min="783" max="783" width="63.58203125" style="36" customWidth="1"/>
    <col min="784" max="784" width="23.08203125" style="36" customWidth="1"/>
    <col min="785" max="786" width="23.58203125" style="36" customWidth="1"/>
    <col min="787" max="787" width="20.33203125" style="36" customWidth="1"/>
    <col min="788" max="788" width="17" style="36" customWidth="1"/>
    <col min="789" max="789" width="27.5" style="36" customWidth="1"/>
    <col min="790" max="790" width="25.33203125" style="36" customWidth="1"/>
    <col min="791" max="791" width="14.58203125" style="36" bestFit="1" customWidth="1"/>
    <col min="792" max="792" width="37" style="36" customWidth="1"/>
    <col min="793" max="1024" width="11.5" style="36"/>
    <col min="1025" max="1025" width="27" style="36" customWidth="1"/>
    <col min="1026" max="1026" width="26" style="36" customWidth="1"/>
    <col min="1027" max="1027" width="19.5" style="36" customWidth="1"/>
    <col min="1028" max="1028" width="40.58203125" style="36" customWidth="1"/>
    <col min="1029" max="1029" width="12.58203125" style="36" customWidth="1"/>
    <col min="1030" max="1030" width="15.58203125" style="36" customWidth="1"/>
    <col min="1031" max="1032" width="35.58203125" style="36" customWidth="1"/>
    <col min="1033" max="1033" width="35.5" style="36" customWidth="1"/>
    <col min="1034" max="1034" width="12.58203125" style="36" customWidth="1"/>
    <col min="1035" max="1035" width="15.58203125" style="36" customWidth="1"/>
    <col min="1036" max="1036" width="21.33203125" style="36" customWidth="1"/>
    <col min="1037" max="1037" width="20.33203125" style="36" customWidth="1"/>
    <col min="1038" max="1038" width="25.33203125" style="36" customWidth="1"/>
    <col min="1039" max="1039" width="63.58203125" style="36" customWidth="1"/>
    <col min="1040" max="1040" width="23.08203125" style="36" customWidth="1"/>
    <col min="1041" max="1042" width="23.58203125" style="36" customWidth="1"/>
    <col min="1043" max="1043" width="20.33203125" style="36" customWidth="1"/>
    <col min="1044" max="1044" width="17" style="36" customWidth="1"/>
    <col min="1045" max="1045" width="27.5" style="36" customWidth="1"/>
    <col min="1046" max="1046" width="25.33203125" style="36" customWidth="1"/>
    <col min="1047" max="1047" width="14.58203125" style="36" bestFit="1" customWidth="1"/>
    <col min="1048" max="1048" width="37" style="36" customWidth="1"/>
    <col min="1049" max="1280" width="11.5" style="36"/>
    <col min="1281" max="1281" width="27" style="36" customWidth="1"/>
    <col min="1282" max="1282" width="26" style="36" customWidth="1"/>
    <col min="1283" max="1283" width="19.5" style="36" customWidth="1"/>
    <col min="1284" max="1284" width="40.58203125" style="36" customWidth="1"/>
    <col min="1285" max="1285" width="12.58203125" style="36" customWidth="1"/>
    <col min="1286" max="1286" width="15.58203125" style="36" customWidth="1"/>
    <col min="1287" max="1288" width="35.58203125" style="36" customWidth="1"/>
    <col min="1289" max="1289" width="35.5" style="36" customWidth="1"/>
    <col min="1290" max="1290" width="12.58203125" style="36" customWidth="1"/>
    <col min="1291" max="1291" width="15.58203125" style="36" customWidth="1"/>
    <col min="1292" max="1292" width="21.33203125" style="36" customWidth="1"/>
    <col min="1293" max="1293" width="20.33203125" style="36" customWidth="1"/>
    <col min="1294" max="1294" width="25.33203125" style="36" customWidth="1"/>
    <col min="1295" max="1295" width="63.58203125" style="36" customWidth="1"/>
    <col min="1296" max="1296" width="23.08203125" style="36" customWidth="1"/>
    <col min="1297" max="1298" width="23.58203125" style="36" customWidth="1"/>
    <col min="1299" max="1299" width="20.33203125" style="36" customWidth="1"/>
    <col min="1300" max="1300" width="17" style="36" customWidth="1"/>
    <col min="1301" max="1301" width="27.5" style="36" customWidth="1"/>
    <col min="1302" max="1302" width="25.33203125" style="36" customWidth="1"/>
    <col min="1303" max="1303" width="14.58203125" style="36" bestFit="1" customWidth="1"/>
    <col min="1304" max="1304" width="37" style="36" customWidth="1"/>
    <col min="1305" max="1536" width="11.5" style="36"/>
    <col min="1537" max="1537" width="27" style="36" customWidth="1"/>
    <col min="1538" max="1538" width="26" style="36" customWidth="1"/>
    <col min="1539" max="1539" width="19.5" style="36" customWidth="1"/>
    <col min="1540" max="1540" width="40.58203125" style="36" customWidth="1"/>
    <col min="1541" max="1541" width="12.58203125" style="36" customWidth="1"/>
    <col min="1542" max="1542" width="15.58203125" style="36" customWidth="1"/>
    <col min="1543" max="1544" width="35.58203125" style="36" customWidth="1"/>
    <col min="1545" max="1545" width="35.5" style="36" customWidth="1"/>
    <col min="1546" max="1546" width="12.58203125" style="36" customWidth="1"/>
    <col min="1547" max="1547" width="15.58203125" style="36" customWidth="1"/>
    <col min="1548" max="1548" width="21.33203125" style="36" customWidth="1"/>
    <col min="1549" max="1549" width="20.33203125" style="36" customWidth="1"/>
    <col min="1550" max="1550" width="25.33203125" style="36" customWidth="1"/>
    <col min="1551" max="1551" width="63.58203125" style="36" customWidth="1"/>
    <col min="1552" max="1552" width="23.08203125" style="36" customWidth="1"/>
    <col min="1553" max="1554" width="23.58203125" style="36" customWidth="1"/>
    <col min="1555" max="1555" width="20.33203125" style="36" customWidth="1"/>
    <col min="1556" max="1556" width="17" style="36" customWidth="1"/>
    <col min="1557" max="1557" width="27.5" style="36" customWidth="1"/>
    <col min="1558" max="1558" width="25.33203125" style="36" customWidth="1"/>
    <col min="1559" max="1559" width="14.58203125" style="36" bestFit="1" customWidth="1"/>
    <col min="1560" max="1560" width="37" style="36" customWidth="1"/>
    <col min="1561" max="1792" width="11.5" style="36"/>
    <col min="1793" max="1793" width="27" style="36" customWidth="1"/>
    <col min="1794" max="1794" width="26" style="36" customWidth="1"/>
    <col min="1795" max="1795" width="19.5" style="36" customWidth="1"/>
    <col min="1796" max="1796" width="40.58203125" style="36" customWidth="1"/>
    <col min="1797" max="1797" width="12.58203125" style="36" customWidth="1"/>
    <col min="1798" max="1798" width="15.58203125" style="36" customWidth="1"/>
    <col min="1799" max="1800" width="35.58203125" style="36" customWidth="1"/>
    <col min="1801" max="1801" width="35.5" style="36" customWidth="1"/>
    <col min="1802" max="1802" width="12.58203125" style="36" customWidth="1"/>
    <col min="1803" max="1803" width="15.58203125" style="36" customWidth="1"/>
    <col min="1804" max="1804" width="21.33203125" style="36" customWidth="1"/>
    <col min="1805" max="1805" width="20.33203125" style="36" customWidth="1"/>
    <col min="1806" max="1806" width="25.33203125" style="36" customWidth="1"/>
    <col min="1807" max="1807" width="63.58203125" style="36" customWidth="1"/>
    <col min="1808" max="1808" width="23.08203125" style="36" customWidth="1"/>
    <col min="1809" max="1810" width="23.58203125" style="36" customWidth="1"/>
    <col min="1811" max="1811" width="20.33203125" style="36" customWidth="1"/>
    <col min="1812" max="1812" width="17" style="36" customWidth="1"/>
    <col min="1813" max="1813" width="27.5" style="36" customWidth="1"/>
    <col min="1814" max="1814" width="25.33203125" style="36" customWidth="1"/>
    <col min="1815" max="1815" width="14.58203125" style="36" bestFit="1" customWidth="1"/>
    <col min="1816" max="1816" width="37" style="36" customWidth="1"/>
    <col min="1817" max="2048" width="11.5" style="36"/>
    <col min="2049" max="2049" width="27" style="36" customWidth="1"/>
    <col min="2050" max="2050" width="26" style="36" customWidth="1"/>
    <col min="2051" max="2051" width="19.5" style="36" customWidth="1"/>
    <col min="2052" max="2052" width="40.58203125" style="36" customWidth="1"/>
    <col min="2053" max="2053" width="12.58203125" style="36" customWidth="1"/>
    <col min="2054" max="2054" width="15.58203125" style="36" customWidth="1"/>
    <col min="2055" max="2056" width="35.58203125" style="36" customWidth="1"/>
    <col min="2057" max="2057" width="35.5" style="36" customWidth="1"/>
    <col min="2058" max="2058" width="12.58203125" style="36" customWidth="1"/>
    <col min="2059" max="2059" width="15.58203125" style="36" customWidth="1"/>
    <col min="2060" max="2060" width="21.33203125" style="36" customWidth="1"/>
    <col min="2061" max="2061" width="20.33203125" style="36" customWidth="1"/>
    <col min="2062" max="2062" width="25.33203125" style="36" customWidth="1"/>
    <col min="2063" max="2063" width="63.58203125" style="36" customWidth="1"/>
    <col min="2064" max="2064" width="23.08203125" style="36" customWidth="1"/>
    <col min="2065" max="2066" width="23.58203125" style="36" customWidth="1"/>
    <col min="2067" max="2067" width="20.33203125" style="36" customWidth="1"/>
    <col min="2068" max="2068" width="17" style="36" customWidth="1"/>
    <col min="2069" max="2069" width="27.5" style="36" customWidth="1"/>
    <col min="2070" max="2070" width="25.33203125" style="36" customWidth="1"/>
    <col min="2071" max="2071" width="14.58203125" style="36" bestFit="1" customWidth="1"/>
    <col min="2072" max="2072" width="37" style="36" customWidth="1"/>
    <col min="2073" max="2304" width="11.5" style="36"/>
    <col min="2305" max="2305" width="27" style="36" customWidth="1"/>
    <col min="2306" max="2306" width="26" style="36" customWidth="1"/>
    <col min="2307" max="2307" width="19.5" style="36" customWidth="1"/>
    <col min="2308" max="2308" width="40.58203125" style="36" customWidth="1"/>
    <col min="2309" max="2309" width="12.58203125" style="36" customWidth="1"/>
    <col min="2310" max="2310" width="15.58203125" style="36" customWidth="1"/>
    <col min="2311" max="2312" width="35.58203125" style="36" customWidth="1"/>
    <col min="2313" max="2313" width="35.5" style="36" customWidth="1"/>
    <col min="2314" max="2314" width="12.58203125" style="36" customWidth="1"/>
    <col min="2315" max="2315" width="15.58203125" style="36" customWidth="1"/>
    <col min="2316" max="2316" width="21.33203125" style="36" customWidth="1"/>
    <col min="2317" max="2317" width="20.33203125" style="36" customWidth="1"/>
    <col min="2318" max="2318" width="25.33203125" style="36" customWidth="1"/>
    <col min="2319" max="2319" width="63.58203125" style="36" customWidth="1"/>
    <col min="2320" max="2320" width="23.08203125" style="36" customWidth="1"/>
    <col min="2321" max="2322" width="23.58203125" style="36" customWidth="1"/>
    <col min="2323" max="2323" width="20.33203125" style="36" customWidth="1"/>
    <col min="2324" max="2324" width="17" style="36" customWidth="1"/>
    <col min="2325" max="2325" width="27.5" style="36" customWidth="1"/>
    <col min="2326" max="2326" width="25.33203125" style="36" customWidth="1"/>
    <col min="2327" max="2327" width="14.58203125" style="36" bestFit="1" customWidth="1"/>
    <col min="2328" max="2328" width="37" style="36" customWidth="1"/>
    <col min="2329" max="2560" width="11.5" style="36"/>
    <col min="2561" max="2561" width="27" style="36" customWidth="1"/>
    <col min="2562" max="2562" width="26" style="36" customWidth="1"/>
    <col min="2563" max="2563" width="19.5" style="36" customWidth="1"/>
    <col min="2564" max="2564" width="40.58203125" style="36" customWidth="1"/>
    <col min="2565" max="2565" width="12.58203125" style="36" customWidth="1"/>
    <col min="2566" max="2566" width="15.58203125" style="36" customWidth="1"/>
    <col min="2567" max="2568" width="35.58203125" style="36" customWidth="1"/>
    <col min="2569" max="2569" width="35.5" style="36" customWidth="1"/>
    <col min="2570" max="2570" width="12.58203125" style="36" customWidth="1"/>
    <col min="2571" max="2571" width="15.58203125" style="36" customWidth="1"/>
    <col min="2572" max="2572" width="21.33203125" style="36" customWidth="1"/>
    <col min="2573" max="2573" width="20.33203125" style="36" customWidth="1"/>
    <col min="2574" max="2574" width="25.33203125" style="36" customWidth="1"/>
    <col min="2575" max="2575" width="63.58203125" style="36" customWidth="1"/>
    <col min="2576" max="2576" width="23.08203125" style="36" customWidth="1"/>
    <col min="2577" max="2578" width="23.58203125" style="36" customWidth="1"/>
    <col min="2579" max="2579" width="20.33203125" style="36" customWidth="1"/>
    <col min="2580" max="2580" width="17" style="36" customWidth="1"/>
    <col min="2581" max="2581" width="27.5" style="36" customWidth="1"/>
    <col min="2582" max="2582" width="25.33203125" style="36" customWidth="1"/>
    <col min="2583" max="2583" width="14.58203125" style="36" bestFit="1" customWidth="1"/>
    <col min="2584" max="2584" width="37" style="36" customWidth="1"/>
    <col min="2585" max="2816" width="11.5" style="36"/>
    <col min="2817" max="2817" width="27" style="36" customWidth="1"/>
    <col min="2818" max="2818" width="26" style="36" customWidth="1"/>
    <col min="2819" max="2819" width="19.5" style="36" customWidth="1"/>
    <col min="2820" max="2820" width="40.58203125" style="36" customWidth="1"/>
    <col min="2821" max="2821" width="12.58203125" style="36" customWidth="1"/>
    <col min="2822" max="2822" width="15.58203125" style="36" customWidth="1"/>
    <col min="2823" max="2824" width="35.58203125" style="36" customWidth="1"/>
    <col min="2825" max="2825" width="35.5" style="36" customWidth="1"/>
    <col min="2826" max="2826" width="12.58203125" style="36" customWidth="1"/>
    <col min="2827" max="2827" width="15.58203125" style="36" customWidth="1"/>
    <col min="2828" max="2828" width="21.33203125" style="36" customWidth="1"/>
    <col min="2829" max="2829" width="20.33203125" style="36" customWidth="1"/>
    <col min="2830" max="2830" width="25.33203125" style="36" customWidth="1"/>
    <col min="2831" max="2831" width="63.58203125" style="36" customWidth="1"/>
    <col min="2832" max="2832" width="23.08203125" style="36" customWidth="1"/>
    <col min="2833" max="2834" width="23.58203125" style="36" customWidth="1"/>
    <col min="2835" max="2835" width="20.33203125" style="36" customWidth="1"/>
    <col min="2836" max="2836" width="17" style="36" customWidth="1"/>
    <col min="2837" max="2837" width="27.5" style="36" customWidth="1"/>
    <col min="2838" max="2838" width="25.33203125" style="36" customWidth="1"/>
    <col min="2839" max="2839" width="14.58203125" style="36" bestFit="1" customWidth="1"/>
    <col min="2840" max="2840" width="37" style="36" customWidth="1"/>
    <col min="2841" max="3072" width="11.5" style="36"/>
    <col min="3073" max="3073" width="27" style="36" customWidth="1"/>
    <col min="3074" max="3074" width="26" style="36" customWidth="1"/>
    <col min="3075" max="3075" width="19.5" style="36" customWidth="1"/>
    <col min="3076" max="3076" width="40.58203125" style="36" customWidth="1"/>
    <col min="3077" max="3077" width="12.58203125" style="36" customWidth="1"/>
    <col min="3078" max="3078" width="15.58203125" style="36" customWidth="1"/>
    <col min="3079" max="3080" width="35.58203125" style="36" customWidth="1"/>
    <col min="3081" max="3081" width="35.5" style="36" customWidth="1"/>
    <col min="3082" max="3082" width="12.58203125" style="36" customWidth="1"/>
    <col min="3083" max="3083" width="15.58203125" style="36" customWidth="1"/>
    <col min="3084" max="3084" width="21.33203125" style="36" customWidth="1"/>
    <col min="3085" max="3085" width="20.33203125" style="36" customWidth="1"/>
    <col min="3086" max="3086" width="25.33203125" style="36" customWidth="1"/>
    <col min="3087" max="3087" width="63.58203125" style="36" customWidth="1"/>
    <col min="3088" max="3088" width="23.08203125" style="36" customWidth="1"/>
    <col min="3089" max="3090" width="23.58203125" style="36" customWidth="1"/>
    <col min="3091" max="3091" width="20.33203125" style="36" customWidth="1"/>
    <col min="3092" max="3092" width="17" style="36" customWidth="1"/>
    <col min="3093" max="3093" width="27.5" style="36" customWidth="1"/>
    <col min="3094" max="3094" width="25.33203125" style="36" customWidth="1"/>
    <col min="3095" max="3095" width="14.58203125" style="36" bestFit="1" customWidth="1"/>
    <col min="3096" max="3096" width="37" style="36" customWidth="1"/>
    <col min="3097" max="3328" width="11.5" style="36"/>
    <col min="3329" max="3329" width="27" style="36" customWidth="1"/>
    <col min="3330" max="3330" width="26" style="36" customWidth="1"/>
    <col min="3331" max="3331" width="19.5" style="36" customWidth="1"/>
    <col min="3332" max="3332" width="40.58203125" style="36" customWidth="1"/>
    <col min="3333" max="3333" width="12.58203125" style="36" customWidth="1"/>
    <col min="3334" max="3334" width="15.58203125" style="36" customWidth="1"/>
    <col min="3335" max="3336" width="35.58203125" style="36" customWidth="1"/>
    <col min="3337" max="3337" width="35.5" style="36" customWidth="1"/>
    <col min="3338" max="3338" width="12.58203125" style="36" customWidth="1"/>
    <col min="3339" max="3339" width="15.58203125" style="36" customWidth="1"/>
    <col min="3340" max="3340" width="21.33203125" style="36" customWidth="1"/>
    <col min="3341" max="3341" width="20.33203125" style="36" customWidth="1"/>
    <col min="3342" max="3342" width="25.33203125" style="36" customWidth="1"/>
    <col min="3343" max="3343" width="63.58203125" style="36" customWidth="1"/>
    <col min="3344" max="3344" width="23.08203125" style="36" customWidth="1"/>
    <col min="3345" max="3346" width="23.58203125" style="36" customWidth="1"/>
    <col min="3347" max="3347" width="20.33203125" style="36" customWidth="1"/>
    <col min="3348" max="3348" width="17" style="36" customWidth="1"/>
    <col min="3349" max="3349" width="27.5" style="36" customWidth="1"/>
    <col min="3350" max="3350" width="25.33203125" style="36" customWidth="1"/>
    <col min="3351" max="3351" width="14.58203125" style="36" bestFit="1" customWidth="1"/>
    <col min="3352" max="3352" width="37" style="36" customWidth="1"/>
    <col min="3353" max="3584" width="11.5" style="36"/>
    <col min="3585" max="3585" width="27" style="36" customWidth="1"/>
    <col min="3586" max="3586" width="26" style="36" customWidth="1"/>
    <col min="3587" max="3587" width="19.5" style="36" customWidth="1"/>
    <col min="3588" max="3588" width="40.58203125" style="36" customWidth="1"/>
    <col min="3589" max="3589" width="12.58203125" style="36" customWidth="1"/>
    <col min="3590" max="3590" width="15.58203125" style="36" customWidth="1"/>
    <col min="3591" max="3592" width="35.58203125" style="36" customWidth="1"/>
    <col min="3593" max="3593" width="35.5" style="36" customWidth="1"/>
    <col min="3594" max="3594" width="12.58203125" style="36" customWidth="1"/>
    <col min="3595" max="3595" width="15.58203125" style="36" customWidth="1"/>
    <col min="3596" max="3596" width="21.33203125" style="36" customWidth="1"/>
    <col min="3597" max="3597" width="20.33203125" style="36" customWidth="1"/>
    <col min="3598" max="3598" width="25.33203125" style="36" customWidth="1"/>
    <col min="3599" max="3599" width="63.58203125" style="36" customWidth="1"/>
    <col min="3600" max="3600" width="23.08203125" style="36" customWidth="1"/>
    <col min="3601" max="3602" width="23.58203125" style="36" customWidth="1"/>
    <col min="3603" max="3603" width="20.33203125" style="36" customWidth="1"/>
    <col min="3604" max="3604" width="17" style="36" customWidth="1"/>
    <col min="3605" max="3605" width="27.5" style="36" customWidth="1"/>
    <col min="3606" max="3606" width="25.33203125" style="36" customWidth="1"/>
    <col min="3607" max="3607" width="14.58203125" style="36" bestFit="1" customWidth="1"/>
    <col min="3608" max="3608" width="37" style="36" customWidth="1"/>
    <col min="3609" max="3840" width="11.5" style="36"/>
    <col min="3841" max="3841" width="27" style="36" customWidth="1"/>
    <col min="3842" max="3842" width="26" style="36" customWidth="1"/>
    <col min="3843" max="3843" width="19.5" style="36" customWidth="1"/>
    <col min="3844" max="3844" width="40.58203125" style="36" customWidth="1"/>
    <col min="3845" max="3845" width="12.58203125" style="36" customWidth="1"/>
    <col min="3846" max="3846" width="15.58203125" style="36" customWidth="1"/>
    <col min="3847" max="3848" width="35.58203125" style="36" customWidth="1"/>
    <col min="3849" max="3849" width="35.5" style="36" customWidth="1"/>
    <col min="3850" max="3850" width="12.58203125" style="36" customWidth="1"/>
    <col min="3851" max="3851" width="15.58203125" style="36" customWidth="1"/>
    <col min="3852" max="3852" width="21.33203125" style="36" customWidth="1"/>
    <col min="3853" max="3853" width="20.33203125" style="36" customWidth="1"/>
    <col min="3854" max="3854" width="25.33203125" style="36" customWidth="1"/>
    <col min="3855" max="3855" width="63.58203125" style="36" customWidth="1"/>
    <col min="3856" max="3856" width="23.08203125" style="36" customWidth="1"/>
    <col min="3857" max="3858" width="23.58203125" style="36" customWidth="1"/>
    <col min="3859" max="3859" width="20.33203125" style="36" customWidth="1"/>
    <col min="3860" max="3860" width="17" style="36" customWidth="1"/>
    <col min="3861" max="3861" width="27.5" style="36" customWidth="1"/>
    <col min="3862" max="3862" width="25.33203125" style="36" customWidth="1"/>
    <col min="3863" max="3863" width="14.58203125" style="36" bestFit="1" customWidth="1"/>
    <col min="3864" max="3864" width="37" style="36" customWidth="1"/>
    <col min="3865" max="4096" width="11.5" style="36"/>
    <col min="4097" max="4097" width="27" style="36" customWidth="1"/>
    <col min="4098" max="4098" width="26" style="36" customWidth="1"/>
    <col min="4099" max="4099" width="19.5" style="36" customWidth="1"/>
    <col min="4100" max="4100" width="40.58203125" style="36" customWidth="1"/>
    <col min="4101" max="4101" width="12.58203125" style="36" customWidth="1"/>
    <col min="4102" max="4102" width="15.58203125" style="36" customWidth="1"/>
    <col min="4103" max="4104" width="35.58203125" style="36" customWidth="1"/>
    <col min="4105" max="4105" width="35.5" style="36" customWidth="1"/>
    <col min="4106" max="4106" width="12.58203125" style="36" customWidth="1"/>
    <col min="4107" max="4107" width="15.58203125" style="36" customWidth="1"/>
    <col min="4108" max="4108" width="21.33203125" style="36" customWidth="1"/>
    <col min="4109" max="4109" width="20.33203125" style="36" customWidth="1"/>
    <col min="4110" max="4110" width="25.33203125" style="36" customWidth="1"/>
    <col min="4111" max="4111" width="63.58203125" style="36" customWidth="1"/>
    <col min="4112" max="4112" width="23.08203125" style="36" customWidth="1"/>
    <col min="4113" max="4114" width="23.58203125" style="36" customWidth="1"/>
    <col min="4115" max="4115" width="20.33203125" style="36" customWidth="1"/>
    <col min="4116" max="4116" width="17" style="36" customWidth="1"/>
    <col min="4117" max="4117" width="27.5" style="36" customWidth="1"/>
    <col min="4118" max="4118" width="25.33203125" style="36" customWidth="1"/>
    <col min="4119" max="4119" width="14.58203125" style="36" bestFit="1" customWidth="1"/>
    <col min="4120" max="4120" width="37" style="36" customWidth="1"/>
    <col min="4121" max="4352" width="11.5" style="36"/>
    <col min="4353" max="4353" width="27" style="36" customWidth="1"/>
    <col min="4354" max="4354" width="26" style="36" customWidth="1"/>
    <col min="4355" max="4355" width="19.5" style="36" customWidth="1"/>
    <col min="4356" max="4356" width="40.58203125" style="36" customWidth="1"/>
    <col min="4357" max="4357" width="12.58203125" style="36" customWidth="1"/>
    <col min="4358" max="4358" width="15.58203125" style="36" customWidth="1"/>
    <col min="4359" max="4360" width="35.58203125" style="36" customWidth="1"/>
    <col min="4361" max="4361" width="35.5" style="36" customWidth="1"/>
    <col min="4362" max="4362" width="12.58203125" style="36" customWidth="1"/>
    <col min="4363" max="4363" width="15.58203125" style="36" customWidth="1"/>
    <col min="4364" max="4364" width="21.33203125" style="36" customWidth="1"/>
    <col min="4365" max="4365" width="20.33203125" style="36" customWidth="1"/>
    <col min="4366" max="4366" width="25.33203125" style="36" customWidth="1"/>
    <col min="4367" max="4367" width="63.58203125" style="36" customWidth="1"/>
    <col min="4368" max="4368" width="23.08203125" style="36" customWidth="1"/>
    <col min="4369" max="4370" width="23.58203125" style="36" customWidth="1"/>
    <col min="4371" max="4371" width="20.33203125" style="36" customWidth="1"/>
    <col min="4372" max="4372" width="17" style="36" customWidth="1"/>
    <col min="4373" max="4373" width="27.5" style="36" customWidth="1"/>
    <col min="4374" max="4374" width="25.33203125" style="36" customWidth="1"/>
    <col min="4375" max="4375" width="14.58203125" style="36" bestFit="1" customWidth="1"/>
    <col min="4376" max="4376" width="37" style="36" customWidth="1"/>
    <col min="4377" max="4608" width="11.5" style="36"/>
    <col min="4609" max="4609" width="27" style="36" customWidth="1"/>
    <col min="4610" max="4610" width="26" style="36" customWidth="1"/>
    <col min="4611" max="4611" width="19.5" style="36" customWidth="1"/>
    <col min="4612" max="4612" width="40.58203125" style="36" customWidth="1"/>
    <col min="4613" max="4613" width="12.58203125" style="36" customWidth="1"/>
    <col min="4614" max="4614" width="15.58203125" style="36" customWidth="1"/>
    <col min="4615" max="4616" width="35.58203125" style="36" customWidth="1"/>
    <col min="4617" max="4617" width="35.5" style="36" customWidth="1"/>
    <col min="4618" max="4618" width="12.58203125" style="36" customWidth="1"/>
    <col min="4619" max="4619" width="15.58203125" style="36" customWidth="1"/>
    <col min="4620" max="4620" width="21.33203125" style="36" customWidth="1"/>
    <col min="4621" max="4621" width="20.33203125" style="36" customWidth="1"/>
    <col min="4622" max="4622" width="25.33203125" style="36" customWidth="1"/>
    <col min="4623" max="4623" width="63.58203125" style="36" customWidth="1"/>
    <col min="4624" max="4624" width="23.08203125" style="36" customWidth="1"/>
    <col min="4625" max="4626" width="23.58203125" style="36" customWidth="1"/>
    <col min="4627" max="4627" width="20.33203125" style="36" customWidth="1"/>
    <col min="4628" max="4628" width="17" style="36" customWidth="1"/>
    <col min="4629" max="4629" width="27.5" style="36" customWidth="1"/>
    <col min="4630" max="4630" width="25.33203125" style="36" customWidth="1"/>
    <col min="4631" max="4631" width="14.58203125" style="36" bestFit="1" customWidth="1"/>
    <col min="4632" max="4632" width="37" style="36" customWidth="1"/>
    <col min="4633" max="4864" width="11.5" style="36"/>
    <col min="4865" max="4865" width="27" style="36" customWidth="1"/>
    <col min="4866" max="4866" width="26" style="36" customWidth="1"/>
    <col min="4867" max="4867" width="19.5" style="36" customWidth="1"/>
    <col min="4868" max="4868" width="40.58203125" style="36" customWidth="1"/>
    <col min="4869" max="4869" width="12.58203125" style="36" customWidth="1"/>
    <col min="4870" max="4870" width="15.58203125" style="36" customWidth="1"/>
    <col min="4871" max="4872" width="35.58203125" style="36" customWidth="1"/>
    <col min="4873" max="4873" width="35.5" style="36" customWidth="1"/>
    <col min="4874" max="4874" width="12.58203125" style="36" customWidth="1"/>
    <col min="4875" max="4875" width="15.58203125" style="36" customWidth="1"/>
    <col min="4876" max="4876" width="21.33203125" style="36" customWidth="1"/>
    <col min="4877" max="4877" width="20.33203125" style="36" customWidth="1"/>
    <col min="4878" max="4878" width="25.33203125" style="36" customWidth="1"/>
    <col min="4879" max="4879" width="63.58203125" style="36" customWidth="1"/>
    <col min="4880" max="4880" width="23.08203125" style="36" customWidth="1"/>
    <col min="4881" max="4882" width="23.58203125" style="36" customWidth="1"/>
    <col min="4883" max="4883" width="20.33203125" style="36" customWidth="1"/>
    <col min="4884" max="4884" width="17" style="36" customWidth="1"/>
    <col min="4885" max="4885" width="27.5" style="36" customWidth="1"/>
    <col min="4886" max="4886" width="25.33203125" style="36" customWidth="1"/>
    <col min="4887" max="4887" width="14.58203125" style="36" bestFit="1" customWidth="1"/>
    <col min="4888" max="4888" width="37" style="36" customWidth="1"/>
    <col min="4889" max="5120" width="11.5" style="36"/>
    <col min="5121" max="5121" width="27" style="36" customWidth="1"/>
    <col min="5122" max="5122" width="26" style="36" customWidth="1"/>
    <col min="5123" max="5123" width="19.5" style="36" customWidth="1"/>
    <col min="5124" max="5124" width="40.58203125" style="36" customWidth="1"/>
    <col min="5125" max="5125" width="12.58203125" style="36" customWidth="1"/>
    <col min="5126" max="5126" width="15.58203125" style="36" customWidth="1"/>
    <col min="5127" max="5128" width="35.58203125" style="36" customWidth="1"/>
    <col min="5129" max="5129" width="35.5" style="36" customWidth="1"/>
    <col min="5130" max="5130" width="12.58203125" style="36" customWidth="1"/>
    <col min="5131" max="5131" width="15.58203125" style="36" customWidth="1"/>
    <col min="5132" max="5132" width="21.33203125" style="36" customWidth="1"/>
    <col min="5133" max="5133" width="20.33203125" style="36" customWidth="1"/>
    <col min="5134" max="5134" width="25.33203125" style="36" customWidth="1"/>
    <col min="5135" max="5135" width="63.58203125" style="36" customWidth="1"/>
    <col min="5136" max="5136" width="23.08203125" style="36" customWidth="1"/>
    <col min="5137" max="5138" width="23.58203125" style="36" customWidth="1"/>
    <col min="5139" max="5139" width="20.33203125" style="36" customWidth="1"/>
    <col min="5140" max="5140" width="17" style="36" customWidth="1"/>
    <col min="5141" max="5141" width="27.5" style="36" customWidth="1"/>
    <col min="5142" max="5142" width="25.33203125" style="36" customWidth="1"/>
    <col min="5143" max="5143" width="14.58203125" style="36" bestFit="1" customWidth="1"/>
    <col min="5144" max="5144" width="37" style="36" customWidth="1"/>
    <col min="5145" max="5376" width="11.5" style="36"/>
    <col min="5377" max="5377" width="27" style="36" customWidth="1"/>
    <col min="5378" max="5378" width="26" style="36" customWidth="1"/>
    <col min="5379" max="5379" width="19.5" style="36" customWidth="1"/>
    <col min="5380" max="5380" width="40.58203125" style="36" customWidth="1"/>
    <col min="5381" max="5381" width="12.58203125" style="36" customWidth="1"/>
    <col min="5382" max="5382" width="15.58203125" style="36" customWidth="1"/>
    <col min="5383" max="5384" width="35.58203125" style="36" customWidth="1"/>
    <col min="5385" max="5385" width="35.5" style="36" customWidth="1"/>
    <col min="5386" max="5386" width="12.58203125" style="36" customWidth="1"/>
    <col min="5387" max="5387" width="15.58203125" style="36" customWidth="1"/>
    <col min="5388" max="5388" width="21.33203125" style="36" customWidth="1"/>
    <col min="5389" max="5389" width="20.33203125" style="36" customWidth="1"/>
    <col min="5390" max="5390" width="25.33203125" style="36" customWidth="1"/>
    <col min="5391" max="5391" width="63.58203125" style="36" customWidth="1"/>
    <col min="5392" max="5392" width="23.08203125" style="36" customWidth="1"/>
    <col min="5393" max="5394" width="23.58203125" style="36" customWidth="1"/>
    <col min="5395" max="5395" width="20.33203125" style="36" customWidth="1"/>
    <col min="5396" max="5396" width="17" style="36" customWidth="1"/>
    <col min="5397" max="5397" width="27.5" style="36" customWidth="1"/>
    <col min="5398" max="5398" width="25.33203125" style="36" customWidth="1"/>
    <col min="5399" max="5399" width="14.58203125" style="36" bestFit="1" customWidth="1"/>
    <col min="5400" max="5400" width="37" style="36" customWidth="1"/>
    <col min="5401" max="5632" width="11.5" style="36"/>
    <col min="5633" max="5633" width="27" style="36" customWidth="1"/>
    <col min="5634" max="5634" width="26" style="36" customWidth="1"/>
    <col min="5635" max="5635" width="19.5" style="36" customWidth="1"/>
    <col min="5636" max="5636" width="40.58203125" style="36" customWidth="1"/>
    <col min="5637" max="5637" width="12.58203125" style="36" customWidth="1"/>
    <col min="5638" max="5638" width="15.58203125" style="36" customWidth="1"/>
    <col min="5639" max="5640" width="35.58203125" style="36" customWidth="1"/>
    <col min="5641" max="5641" width="35.5" style="36" customWidth="1"/>
    <col min="5642" max="5642" width="12.58203125" style="36" customWidth="1"/>
    <col min="5643" max="5643" width="15.58203125" style="36" customWidth="1"/>
    <col min="5644" max="5644" width="21.33203125" style="36" customWidth="1"/>
    <col min="5645" max="5645" width="20.33203125" style="36" customWidth="1"/>
    <col min="5646" max="5646" width="25.33203125" style="36" customWidth="1"/>
    <col min="5647" max="5647" width="63.58203125" style="36" customWidth="1"/>
    <col min="5648" max="5648" width="23.08203125" style="36" customWidth="1"/>
    <col min="5649" max="5650" width="23.58203125" style="36" customWidth="1"/>
    <col min="5651" max="5651" width="20.33203125" style="36" customWidth="1"/>
    <col min="5652" max="5652" width="17" style="36" customWidth="1"/>
    <col min="5653" max="5653" width="27.5" style="36" customWidth="1"/>
    <col min="5654" max="5654" width="25.33203125" style="36" customWidth="1"/>
    <col min="5655" max="5655" width="14.58203125" style="36" bestFit="1" customWidth="1"/>
    <col min="5656" max="5656" width="37" style="36" customWidth="1"/>
    <col min="5657" max="5888" width="11.5" style="36"/>
    <col min="5889" max="5889" width="27" style="36" customWidth="1"/>
    <col min="5890" max="5890" width="26" style="36" customWidth="1"/>
    <col min="5891" max="5891" width="19.5" style="36" customWidth="1"/>
    <col min="5892" max="5892" width="40.58203125" style="36" customWidth="1"/>
    <col min="5893" max="5893" width="12.58203125" style="36" customWidth="1"/>
    <col min="5894" max="5894" width="15.58203125" style="36" customWidth="1"/>
    <col min="5895" max="5896" width="35.58203125" style="36" customWidth="1"/>
    <col min="5897" max="5897" width="35.5" style="36" customWidth="1"/>
    <col min="5898" max="5898" width="12.58203125" style="36" customWidth="1"/>
    <col min="5899" max="5899" width="15.58203125" style="36" customWidth="1"/>
    <col min="5900" max="5900" width="21.33203125" style="36" customWidth="1"/>
    <col min="5901" max="5901" width="20.33203125" style="36" customWidth="1"/>
    <col min="5902" max="5902" width="25.33203125" style="36" customWidth="1"/>
    <col min="5903" max="5903" width="63.58203125" style="36" customWidth="1"/>
    <col min="5904" max="5904" width="23.08203125" style="36" customWidth="1"/>
    <col min="5905" max="5906" width="23.58203125" style="36" customWidth="1"/>
    <col min="5907" max="5907" width="20.33203125" style="36" customWidth="1"/>
    <col min="5908" max="5908" width="17" style="36" customWidth="1"/>
    <col min="5909" max="5909" width="27.5" style="36" customWidth="1"/>
    <col min="5910" max="5910" width="25.33203125" style="36" customWidth="1"/>
    <col min="5911" max="5911" width="14.58203125" style="36" bestFit="1" customWidth="1"/>
    <col min="5912" max="5912" width="37" style="36" customWidth="1"/>
    <col min="5913" max="6144" width="11.5" style="36"/>
    <col min="6145" max="6145" width="27" style="36" customWidth="1"/>
    <col min="6146" max="6146" width="26" style="36" customWidth="1"/>
    <col min="6147" max="6147" width="19.5" style="36" customWidth="1"/>
    <col min="6148" max="6148" width="40.58203125" style="36" customWidth="1"/>
    <col min="6149" max="6149" width="12.58203125" style="36" customWidth="1"/>
    <col min="6150" max="6150" width="15.58203125" style="36" customWidth="1"/>
    <col min="6151" max="6152" width="35.58203125" style="36" customWidth="1"/>
    <col min="6153" max="6153" width="35.5" style="36" customWidth="1"/>
    <col min="6154" max="6154" width="12.58203125" style="36" customWidth="1"/>
    <col min="6155" max="6155" width="15.58203125" style="36" customWidth="1"/>
    <col min="6156" max="6156" width="21.33203125" style="36" customWidth="1"/>
    <col min="6157" max="6157" width="20.33203125" style="36" customWidth="1"/>
    <col min="6158" max="6158" width="25.33203125" style="36" customWidth="1"/>
    <col min="6159" max="6159" width="63.58203125" style="36" customWidth="1"/>
    <col min="6160" max="6160" width="23.08203125" style="36" customWidth="1"/>
    <col min="6161" max="6162" width="23.58203125" style="36" customWidth="1"/>
    <col min="6163" max="6163" width="20.33203125" style="36" customWidth="1"/>
    <col min="6164" max="6164" width="17" style="36" customWidth="1"/>
    <col min="6165" max="6165" width="27.5" style="36" customWidth="1"/>
    <col min="6166" max="6166" width="25.33203125" style="36" customWidth="1"/>
    <col min="6167" max="6167" width="14.58203125" style="36" bestFit="1" customWidth="1"/>
    <col min="6168" max="6168" width="37" style="36" customWidth="1"/>
    <col min="6169" max="6400" width="11.5" style="36"/>
    <col min="6401" max="6401" width="27" style="36" customWidth="1"/>
    <col min="6402" max="6402" width="26" style="36" customWidth="1"/>
    <col min="6403" max="6403" width="19.5" style="36" customWidth="1"/>
    <col min="6404" max="6404" width="40.58203125" style="36" customWidth="1"/>
    <col min="6405" max="6405" width="12.58203125" style="36" customWidth="1"/>
    <col min="6406" max="6406" width="15.58203125" style="36" customWidth="1"/>
    <col min="6407" max="6408" width="35.58203125" style="36" customWidth="1"/>
    <col min="6409" max="6409" width="35.5" style="36" customWidth="1"/>
    <col min="6410" max="6410" width="12.58203125" style="36" customWidth="1"/>
    <col min="6411" max="6411" width="15.58203125" style="36" customWidth="1"/>
    <col min="6412" max="6412" width="21.33203125" style="36" customWidth="1"/>
    <col min="6413" max="6413" width="20.33203125" style="36" customWidth="1"/>
    <col min="6414" max="6414" width="25.33203125" style="36" customWidth="1"/>
    <col min="6415" max="6415" width="63.58203125" style="36" customWidth="1"/>
    <col min="6416" max="6416" width="23.08203125" style="36" customWidth="1"/>
    <col min="6417" max="6418" width="23.58203125" style="36" customWidth="1"/>
    <col min="6419" max="6419" width="20.33203125" style="36" customWidth="1"/>
    <col min="6420" max="6420" width="17" style="36" customWidth="1"/>
    <col min="6421" max="6421" width="27.5" style="36" customWidth="1"/>
    <col min="6422" max="6422" width="25.33203125" style="36" customWidth="1"/>
    <col min="6423" max="6423" width="14.58203125" style="36" bestFit="1" customWidth="1"/>
    <col min="6424" max="6424" width="37" style="36" customWidth="1"/>
    <col min="6425" max="6656" width="11.5" style="36"/>
    <col min="6657" max="6657" width="27" style="36" customWidth="1"/>
    <col min="6658" max="6658" width="26" style="36" customWidth="1"/>
    <col min="6659" max="6659" width="19.5" style="36" customWidth="1"/>
    <col min="6660" max="6660" width="40.58203125" style="36" customWidth="1"/>
    <col min="6661" max="6661" width="12.58203125" style="36" customWidth="1"/>
    <col min="6662" max="6662" width="15.58203125" style="36" customWidth="1"/>
    <col min="6663" max="6664" width="35.58203125" style="36" customWidth="1"/>
    <col min="6665" max="6665" width="35.5" style="36" customWidth="1"/>
    <col min="6666" max="6666" width="12.58203125" style="36" customWidth="1"/>
    <col min="6667" max="6667" width="15.58203125" style="36" customWidth="1"/>
    <col min="6668" max="6668" width="21.33203125" style="36" customWidth="1"/>
    <col min="6669" max="6669" width="20.33203125" style="36" customWidth="1"/>
    <col min="6670" max="6670" width="25.33203125" style="36" customWidth="1"/>
    <col min="6671" max="6671" width="63.58203125" style="36" customWidth="1"/>
    <col min="6672" max="6672" width="23.08203125" style="36" customWidth="1"/>
    <col min="6673" max="6674" width="23.58203125" style="36" customWidth="1"/>
    <col min="6675" max="6675" width="20.33203125" style="36" customWidth="1"/>
    <col min="6676" max="6676" width="17" style="36" customWidth="1"/>
    <col min="6677" max="6677" width="27.5" style="36" customWidth="1"/>
    <col min="6678" max="6678" width="25.33203125" style="36" customWidth="1"/>
    <col min="6679" max="6679" width="14.58203125" style="36" bestFit="1" customWidth="1"/>
    <col min="6680" max="6680" width="37" style="36" customWidth="1"/>
    <col min="6681" max="6912" width="11.5" style="36"/>
    <col min="6913" max="6913" width="27" style="36" customWidth="1"/>
    <col min="6914" max="6914" width="26" style="36" customWidth="1"/>
    <col min="6915" max="6915" width="19.5" style="36" customWidth="1"/>
    <col min="6916" max="6916" width="40.58203125" style="36" customWidth="1"/>
    <col min="6917" max="6917" width="12.58203125" style="36" customWidth="1"/>
    <col min="6918" max="6918" width="15.58203125" style="36" customWidth="1"/>
    <col min="6919" max="6920" width="35.58203125" style="36" customWidth="1"/>
    <col min="6921" max="6921" width="35.5" style="36" customWidth="1"/>
    <col min="6922" max="6922" width="12.58203125" style="36" customWidth="1"/>
    <col min="6923" max="6923" width="15.58203125" style="36" customWidth="1"/>
    <col min="6924" max="6924" width="21.33203125" style="36" customWidth="1"/>
    <col min="6925" max="6925" width="20.33203125" style="36" customWidth="1"/>
    <col min="6926" max="6926" width="25.33203125" style="36" customWidth="1"/>
    <col min="6927" max="6927" width="63.58203125" style="36" customWidth="1"/>
    <col min="6928" max="6928" width="23.08203125" style="36" customWidth="1"/>
    <col min="6929" max="6930" width="23.58203125" style="36" customWidth="1"/>
    <col min="6931" max="6931" width="20.33203125" style="36" customWidth="1"/>
    <col min="6932" max="6932" width="17" style="36" customWidth="1"/>
    <col min="6933" max="6933" width="27.5" style="36" customWidth="1"/>
    <col min="6934" max="6934" width="25.33203125" style="36" customWidth="1"/>
    <col min="6935" max="6935" width="14.58203125" style="36" bestFit="1" customWidth="1"/>
    <col min="6936" max="6936" width="37" style="36" customWidth="1"/>
    <col min="6937" max="7168" width="11.5" style="36"/>
    <col min="7169" max="7169" width="27" style="36" customWidth="1"/>
    <col min="7170" max="7170" width="26" style="36" customWidth="1"/>
    <col min="7171" max="7171" width="19.5" style="36" customWidth="1"/>
    <col min="7172" max="7172" width="40.58203125" style="36" customWidth="1"/>
    <col min="7173" max="7173" width="12.58203125" style="36" customWidth="1"/>
    <col min="7174" max="7174" width="15.58203125" style="36" customWidth="1"/>
    <col min="7175" max="7176" width="35.58203125" style="36" customWidth="1"/>
    <col min="7177" max="7177" width="35.5" style="36" customWidth="1"/>
    <col min="7178" max="7178" width="12.58203125" style="36" customWidth="1"/>
    <col min="7179" max="7179" width="15.58203125" style="36" customWidth="1"/>
    <col min="7180" max="7180" width="21.33203125" style="36" customWidth="1"/>
    <col min="7181" max="7181" width="20.33203125" style="36" customWidth="1"/>
    <col min="7182" max="7182" width="25.33203125" style="36" customWidth="1"/>
    <col min="7183" max="7183" width="63.58203125" style="36" customWidth="1"/>
    <col min="7184" max="7184" width="23.08203125" style="36" customWidth="1"/>
    <col min="7185" max="7186" width="23.58203125" style="36" customWidth="1"/>
    <col min="7187" max="7187" width="20.33203125" style="36" customWidth="1"/>
    <col min="7188" max="7188" width="17" style="36" customWidth="1"/>
    <col min="7189" max="7189" width="27.5" style="36" customWidth="1"/>
    <col min="7190" max="7190" width="25.33203125" style="36" customWidth="1"/>
    <col min="7191" max="7191" width="14.58203125" style="36" bestFit="1" customWidth="1"/>
    <col min="7192" max="7192" width="37" style="36" customWidth="1"/>
    <col min="7193" max="7424" width="11.5" style="36"/>
    <col min="7425" max="7425" width="27" style="36" customWidth="1"/>
    <col min="7426" max="7426" width="26" style="36" customWidth="1"/>
    <col min="7427" max="7427" width="19.5" style="36" customWidth="1"/>
    <col min="7428" max="7428" width="40.58203125" style="36" customWidth="1"/>
    <col min="7429" max="7429" width="12.58203125" style="36" customWidth="1"/>
    <col min="7430" max="7430" width="15.58203125" style="36" customWidth="1"/>
    <col min="7431" max="7432" width="35.58203125" style="36" customWidth="1"/>
    <col min="7433" max="7433" width="35.5" style="36" customWidth="1"/>
    <col min="7434" max="7434" width="12.58203125" style="36" customWidth="1"/>
    <col min="7435" max="7435" width="15.58203125" style="36" customWidth="1"/>
    <col min="7436" max="7436" width="21.33203125" style="36" customWidth="1"/>
    <col min="7437" max="7437" width="20.33203125" style="36" customWidth="1"/>
    <col min="7438" max="7438" width="25.33203125" style="36" customWidth="1"/>
    <col min="7439" max="7439" width="63.58203125" style="36" customWidth="1"/>
    <col min="7440" max="7440" width="23.08203125" style="36" customWidth="1"/>
    <col min="7441" max="7442" width="23.58203125" style="36" customWidth="1"/>
    <col min="7443" max="7443" width="20.33203125" style="36" customWidth="1"/>
    <col min="7444" max="7444" width="17" style="36" customWidth="1"/>
    <col min="7445" max="7445" width="27.5" style="36" customWidth="1"/>
    <col min="7446" max="7446" width="25.33203125" style="36" customWidth="1"/>
    <col min="7447" max="7447" width="14.58203125" style="36" bestFit="1" customWidth="1"/>
    <col min="7448" max="7448" width="37" style="36" customWidth="1"/>
    <col min="7449" max="7680" width="11.5" style="36"/>
    <col min="7681" max="7681" width="27" style="36" customWidth="1"/>
    <col min="7682" max="7682" width="26" style="36" customWidth="1"/>
    <col min="7683" max="7683" width="19.5" style="36" customWidth="1"/>
    <col min="7684" max="7684" width="40.58203125" style="36" customWidth="1"/>
    <col min="7685" max="7685" width="12.58203125" style="36" customWidth="1"/>
    <col min="7686" max="7686" width="15.58203125" style="36" customWidth="1"/>
    <col min="7687" max="7688" width="35.58203125" style="36" customWidth="1"/>
    <col min="7689" max="7689" width="35.5" style="36" customWidth="1"/>
    <col min="7690" max="7690" width="12.58203125" style="36" customWidth="1"/>
    <col min="7691" max="7691" width="15.58203125" style="36" customWidth="1"/>
    <col min="7692" max="7692" width="21.33203125" style="36" customWidth="1"/>
    <col min="7693" max="7693" width="20.33203125" style="36" customWidth="1"/>
    <col min="7694" max="7694" width="25.33203125" style="36" customWidth="1"/>
    <col min="7695" max="7695" width="63.58203125" style="36" customWidth="1"/>
    <col min="7696" max="7696" width="23.08203125" style="36" customWidth="1"/>
    <col min="7697" max="7698" width="23.58203125" style="36" customWidth="1"/>
    <col min="7699" max="7699" width="20.33203125" style="36" customWidth="1"/>
    <col min="7700" max="7700" width="17" style="36" customWidth="1"/>
    <col min="7701" max="7701" width="27.5" style="36" customWidth="1"/>
    <col min="7702" max="7702" width="25.33203125" style="36" customWidth="1"/>
    <col min="7703" max="7703" width="14.58203125" style="36" bestFit="1" customWidth="1"/>
    <col min="7704" max="7704" width="37" style="36" customWidth="1"/>
    <col min="7705" max="7936" width="11.5" style="36"/>
    <col min="7937" max="7937" width="27" style="36" customWidth="1"/>
    <col min="7938" max="7938" width="26" style="36" customWidth="1"/>
    <col min="7939" max="7939" width="19.5" style="36" customWidth="1"/>
    <col min="7940" max="7940" width="40.58203125" style="36" customWidth="1"/>
    <col min="7941" max="7941" width="12.58203125" style="36" customWidth="1"/>
    <col min="7942" max="7942" width="15.58203125" style="36" customWidth="1"/>
    <col min="7943" max="7944" width="35.58203125" style="36" customWidth="1"/>
    <col min="7945" max="7945" width="35.5" style="36" customWidth="1"/>
    <col min="7946" max="7946" width="12.58203125" style="36" customWidth="1"/>
    <col min="7947" max="7947" width="15.58203125" style="36" customWidth="1"/>
    <col min="7948" max="7948" width="21.33203125" style="36" customWidth="1"/>
    <col min="7949" max="7949" width="20.33203125" style="36" customWidth="1"/>
    <col min="7950" max="7950" width="25.33203125" style="36" customWidth="1"/>
    <col min="7951" max="7951" width="63.58203125" style="36" customWidth="1"/>
    <col min="7952" max="7952" width="23.08203125" style="36" customWidth="1"/>
    <col min="7953" max="7954" width="23.58203125" style="36" customWidth="1"/>
    <col min="7955" max="7955" width="20.33203125" style="36" customWidth="1"/>
    <col min="7956" max="7956" width="17" style="36" customWidth="1"/>
    <col min="7957" max="7957" width="27.5" style="36" customWidth="1"/>
    <col min="7958" max="7958" width="25.33203125" style="36" customWidth="1"/>
    <col min="7959" max="7959" width="14.58203125" style="36" bestFit="1" customWidth="1"/>
    <col min="7960" max="7960" width="37" style="36" customWidth="1"/>
    <col min="7961" max="8192" width="11.5" style="36"/>
    <col min="8193" max="8193" width="27" style="36" customWidth="1"/>
    <col min="8194" max="8194" width="26" style="36" customWidth="1"/>
    <col min="8195" max="8195" width="19.5" style="36" customWidth="1"/>
    <col min="8196" max="8196" width="40.58203125" style="36" customWidth="1"/>
    <col min="8197" max="8197" width="12.58203125" style="36" customWidth="1"/>
    <col min="8198" max="8198" width="15.58203125" style="36" customWidth="1"/>
    <col min="8199" max="8200" width="35.58203125" style="36" customWidth="1"/>
    <col min="8201" max="8201" width="35.5" style="36" customWidth="1"/>
    <col min="8202" max="8202" width="12.58203125" style="36" customWidth="1"/>
    <col min="8203" max="8203" width="15.58203125" style="36" customWidth="1"/>
    <col min="8204" max="8204" width="21.33203125" style="36" customWidth="1"/>
    <col min="8205" max="8205" width="20.33203125" style="36" customWidth="1"/>
    <col min="8206" max="8206" width="25.33203125" style="36" customWidth="1"/>
    <col min="8207" max="8207" width="63.58203125" style="36" customWidth="1"/>
    <col min="8208" max="8208" width="23.08203125" style="36" customWidth="1"/>
    <col min="8209" max="8210" width="23.58203125" style="36" customWidth="1"/>
    <col min="8211" max="8211" width="20.33203125" style="36" customWidth="1"/>
    <col min="8212" max="8212" width="17" style="36" customWidth="1"/>
    <col min="8213" max="8213" width="27.5" style="36" customWidth="1"/>
    <col min="8214" max="8214" width="25.33203125" style="36" customWidth="1"/>
    <col min="8215" max="8215" width="14.58203125" style="36" bestFit="1" customWidth="1"/>
    <col min="8216" max="8216" width="37" style="36" customWidth="1"/>
    <col min="8217" max="8448" width="11.5" style="36"/>
    <col min="8449" max="8449" width="27" style="36" customWidth="1"/>
    <col min="8450" max="8450" width="26" style="36" customWidth="1"/>
    <col min="8451" max="8451" width="19.5" style="36" customWidth="1"/>
    <col min="8452" max="8452" width="40.58203125" style="36" customWidth="1"/>
    <col min="8453" max="8453" width="12.58203125" style="36" customWidth="1"/>
    <col min="8454" max="8454" width="15.58203125" style="36" customWidth="1"/>
    <col min="8455" max="8456" width="35.58203125" style="36" customWidth="1"/>
    <col min="8457" max="8457" width="35.5" style="36" customWidth="1"/>
    <col min="8458" max="8458" width="12.58203125" style="36" customWidth="1"/>
    <col min="8459" max="8459" width="15.58203125" style="36" customWidth="1"/>
    <col min="8460" max="8460" width="21.33203125" style="36" customWidth="1"/>
    <col min="8461" max="8461" width="20.33203125" style="36" customWidth="1"/>
    <col min="8462" max="8462" width="25.33203125" style="36" customWidth="1"/>
    <col min="8463" max="8463" width="63.58203125" style="36" customWidth="1"/>
    <col min="8464" max="8464" width="23.08203125" style="36" customWidth="1"/>
    <col min="8465" max="8466" width="23.58203125" style="36" customWidth="1"/>
    <col min="8467" max="8467" width="20.33203125" style="36" customWidth="1"/>
    <col min="8468" max="8468" width="17" style="36" customWidth="1"/>
    <col min="8469" max="8469" width="27.5" style="36" customWidth="1"/>
    <col min="8470" max="8470" width="25.33203125" style="36" customWidth="1"/>
    <col min="8471" max="8471" width="14.58203125" style="36" bestFit="1" customWidth="1"/>
    <col min="8472" max="8472" width="37" style="36" customWidth="1"/>
    <col min="8473" max="8704" width="11.5" style="36"/>
    <col min="8705" max="8705" width="27" style="36" customWidth="1"/>
    <col min="8706" max="8706" width="26" style="36" customWidth="1"/>
    <col min="8707" max="8707" width="19.5" style="36" customWidth="1"/>
    <col min="8708" max="8708" width="40.58203125" style="36" customWidth="1"/>
    <col min="8709" max="8709" width="12.58203125" style="36" customWidth="1"/>
    <col min="8710" max="8710" width="15.58203125" style="36" customWidth="1"/>
    <col min="8711" max="8712" width="35.58203125" style="36" customWidth="1"/>
    <col min="8713" max="8713" width="35.5" style="36" customWidth="1"/>
    <col min="8714" max="8714" width="12.58203125" style="36" customWidth="1"/>
    <col min="8715" max="8715" width="15.58203125" style="36" customWidth="1"/>
    <col min="8716" max="8716" width="21.33203125" style="36" customWidth="1"/>
    <col min="8717" max="8717" width="20.33203125" style="36" customWidth="1"/>
    <col min="8718" max="8718" width="25.33203125" style="36" customWidth="1"/>
    <col min="8719" max="8719" width="63.58203125" style="36" customWidth="1"/>
    <col min="8720" max="8720" width="23.08203125" style="36" customWidth="1"/>
    <col min="8721" max="8722" width="23.58203125" style="36" customWidth="1"/>
    <col min="8723" max="8723" width="20.33203125" style="36" customWidth="1"/>
    <col min="8724" max="8724" width="17" style="36" customWidth="1"/>
    <col min="8725" max="8725" width="27.5" style="36" customWidth="1"/>
    <col min="8726" max="8726" width="25.33203125" style="36" customWidth="1"/>
    <col min="8727" max="8727" width="14.58203125" style="36" bestFit="1" customWidth="1"/>
    <col min="8728" max="8728" width="37" style="36" customWidth="1"/>
    <col min="8729" max="8960" width="11.5" style="36"/>
    <col min="8961" max="8961" width="27" style="36" customWidth="1"/>
    <col min="8962" max="8962" width="26" style="36" customWidth="1"/>
    <col min="8963" max="8963" width="19.5" style="36" customWidth="1"/>
    <col min="8964" max="8964" width="40.58203125" style="36" customWidth="1"/>
    <col min="8965" max="8965" width="12.58203125" style="36" customWidth="1"/>
    <col min="8966" max="8966" width="15.58203125" style="36" customWidth="1"/>
    <col min="8967" max="8968" width="35.58203125" style="36" customWidth="1"/>
    <col min="8969" max="8969" width="35.5" style="36" customWidth="1"/>
    <col min="8970" max="8970" width="12.58203125" style="36" customWidth="1"/>
    <col min="8971" max="8971" width="15.58203125" style="36" customWidth="1"/>
    <col min="8972" max="8972" width="21.33203125" style="36" customWidth="1"/>
    <col min="8973" max="8973" width="20.33203125" style="36" customWidth="1"/>
    <col min="8974" max="8974" width="25.33203125" style="36" customWidth="1"/>
    <col min="8975" max="8975" width="63.58203125" style="36" customWidth="1"/>
    <col min="8976" max="8976" width="23.08203125" style="36" customWidth="1"/>
    <col min="8977" max="8978" width="23.58203125" style="36" customWidth="1"/>
    <col min="8979" max="8979" width="20.33203125" style="36" customWidth="1"/>
    <col min="8980" max="8980" width="17" style="36" customWidth="1"/>
    <col min="8981" max="8981" width="27.5" style="36" customWidth="1"/>
    <col min="8982" max="8982" width="25.33203125" style="36" customWidth="1"/>
    <col min="8983" max="8983" width="14.58203125" style="36" bestFit="1" customWidth="1"/>
    <col min="8984" max="8984" width="37" style="36" customWidth="1"/>
    <col min="8985" max="9216" width="11.5" style="36"/>
    <col min="9217" max="9217" width="27" style="36" customWidth="1"/>
    <col min="9218" max="9218" width="26" style="36" customWidth="1"/>
    <col min="9219" max="9219" width="19.5" style="36" customWidth="1"/>
    <col min="9220" max="9220" width="40.58203125" style="36" customWidth="1"/>
    <col min="9221" max="9221" width="12.58203125" style="36" customWidth="1"/>
    <col min="9222" max="9222" width="15.58203125" style="36" customWidth="1"/>
    <col min="9223" max="9224" width="35.58203125" style="36" customWidth="1"/>
    <col min="9225" max="9225" width="35.5" style="36" customWidth="1"/>
    <col min="9226" max="9226" width="12.58203125" style="36" customWidth="1"/>
    <col min="9227" max="9227" width="15.58203125" style="36" customWidth="1"/>
    <col min="9228" max="9228" width="21.33203125" style="36" customWidth="1"/>
    <col min="9229" max="9229" width="20.33203125" style="36" customWidth="1"/>
    <col min="9230" max="9230" width="25.33203125" style="36" customWidth="1"/>
    <col min="9231" max="9231" width="63.58203125" style="36" customWidth="1"/>
    <col min="9232" max="9232" width="23.08203125" style="36" customWidth="1"/>
    <col min="9233" max="9234" width="23.58203125" style="36" customWidth="1"/>
    <col min="9235" max="9235" width="20.33203125" style="36" customWidth="1"/>
    <col min="9236" max="9236" width="17" style="36" customWidth="1"/>
    <col min="9237" max="9237" width="27.5" style="36" customWidth="1"/>
    <col min="9238" max="9238" width="25.33203125" style="36" customWidth="1"/>
    <col min="9239" max="9239" width="14.58203125" style="36" bestFit="1" customWidth="1"/>
    <col min="9240" max="9240" width="37" style="36" customWidth="1"/>
    <col min="9241" max="9472" width="11.5" style="36"/>
    <col min="9473" max="9473" width="27" style="36" customWidth="1"/>
    <col min="9474" max="9474" width="26" style="36" customWidth="1"/>
    <col min="9475" max="9475" width="19.5" style="36" customWidth="1"/>
    <col min="9476" max="9476" width="40.58203125" style="36" customWidth="1"/>
    <col min="9477" max="9477" width="12.58203125" style="36" customWidth="1"/>
    <col min="9478" max="9478" width="15.58203125" style="36" customWidth="1"/>
    <col min="9479" max="9480" width="35.58203125" style="36" customWidth="1"/>
    <col min="9481" max="9481" width="35.5" style="36" customWidth="1"/>
    <col min="9482" max="9482" width="12.58203125" style="36" customWidth="1"/>
    <col min="9483" max="9483" width="15.58203125" style="36" customWidth="1"/>
    <col min="9484" max="9484" width="21.33203125" style="36" customWidth="1"/>
    <col min="9485" max="9485" width="20.33203125" style="36" customWidth="1"/>
    <col min="9486" max="9486" width="25.33203125" style="36" customWidth="1"/>
    <col min="9487" max="9487" width="63.58203125" style="36" customWidth="1"/>
    <col min="9488" max="9488" width="23.08203125" style="36" customWidth="1"/>
    <col min="9489" max="9490" width="23.58203125" style="36" customWidth="1"/>
    <col min="9491" max="9491" width="20.33203125" style="36" customWidth="1"/>
    <col min="9492" max="9492" width="17" style="36" customWidth="1"/>
    <col min="9493" max="9493" width="27.5" style="36" customWidth="1"/>
    <col min="9494" max="9494" width="25.33203125" style="36" customWidth="1"/>
    <col min="9495" max="9495" width="14.58203125" style="36" bestFit="1" customWidth="1"/>
    <col min="9496" max="9496" width="37" style="36" customWidth="1"/>
    <col min="9497" max="9728" width="11.5" style="36"/>
    <col min="9729" max="9729" width="27" style="36" customWidth="1"/>
    <col min="9730" max="9730" width="26" style="36" customWidth="1"/>
    <col min="9731" max="9731" width="19.5" style="36" customWidth="1"/>
    <col min="9732" max="9732" width="40.58203125" style="36" customWidth="1"/>
    <col min="9733" max="9733" width="12.58203125" style="36" customWidth="1"/>
    <col min="9734" max="9734" width="15.58203125" style="36" customWidth="1"/>
    <col min="9735" max="9736" width="35.58203125" style="36" customWidth="1"/>
    <col min="9737" max="9737" width="35.5" style="36" customWidth="1"/>
    <col min="9738" max="9738" width="12.58203125" style="36" customWidth="1"/>
    <col min="9739" max="9739" width="15.58203125" style="36" customWidth="1"/>
    <col min="9740" max="9740" width="21.33203125" style="36" customWidth="1"/>
    <col min="9741" max="9741" width="20.33203125" style="36" customWidth="1"/>
    <col min="9742" max="9742" width="25.33203125" style="36" customWidth="1"/>
    <col min="9743" max="9743" width="63.58203125" style="36" customWidth="1"/>
    <col min="9744" max="9744" width="23.08203125" style="36" customWidth="1"/>
    <col min="9745" max="9746" width="23.58203125" style="36" customWidth="1"/>
    <col min="9747" max="9747" width="20.33203125" style="36" customWidth="1"/>
    <col min="9748" max="9748" width="17" style="36" customWidth="1"/>
    <col min="9749" max="9749" width="27.5" style="36" customWidth="1"/>
    <col min="9750" max="9750" width="25.33203125" style="36" customWidth="1"/>
    <col min="9751" max="9751" width="14.58203125" style="36" bestFit="1" customWidth="1"/>
    <col min="9752" max="9752" width="37" style="36" customWidth="1"/>
    <col min="9753" max="9984" width="11.5" style="36"/>
    <col min="9985" max="9985" width="27" style="36" customWidth="1"/>
    <col min="9986" max="9986" width="26" style="36" customWidth="1"/>
    <col min="9987" max="9987" width="19.5" style="36" customWidth="1"/>
    <col min="9988" max="9988" width="40.58203125" style="36" customWidth="1"/>
    <col min="9989" max="9989" width="12.58203125" style="36" customWidth="1"/>
    <col min="9990" max="9990" width="15.58203125" style="36" customWidth="1"/>
    <col min="9991" max="9992" width="35.58203125" style="36" customWidth="1"/>
    <col min="9993" max="9993" width="35.5" style="36" customWidth="1"/>
    <col min="9994" max="9994" width="12.58203125" style="36" customWidth="1"/>
    <col min="9995" max="9995" width="15.58203125" style="36" customWidth="1"/>
    <col min="9996" max="9996" width="21.33203125" style="36" customWidth="1"/>
    <col min="9997" max="9997" width="20.33203125" style="36" customWidth="1"/>
    <col min="9998" max="9998" width="25.33203125" style="36" customWidth="1"/>
    <col min="9999" max="9999" width="63.58203125" style="36" customWidth="1"/>
    <col min="10000" max="10000" width="23.08203125" style="36" customWidth="1"/>
    <col min="10001" max="10002" width="23.58203125" style="36" customWidth="1"/>
    <col min="10003" max="10003" width="20.33203125" style="36" customWidth="1"/>
    <col min="10004" max="10004" width="17" style="36" customWidth="1"/>
    <col min="10005" max="10005" width="27.5" style="36" customWidth="1"/>
    <col min="10006" max="10006" width="25.33203125" style="36" customWidth="1"/>
    <col min="10007" max="10007" width="14.58203125" style="36" bestFit="1" customWidth="1"/>
    <col min="10008" max="10008" width="37" style="36" customWidth="1"/>
    <col min="10009" max="10240" width="11.5" style="36"/>
    <col min="10241" max="10241" width="27" style="36" customWidth="1"/>
    <col min="10242" max="10242" width="26" style="36" customWidth="1"/>
    <col min="10243" max="10243" width="19.5" style="36" customWidth="1"/>
    <col min="10244" max="10244" width="40.58203125" style="36" customWidth="1"/>
    <col min="10245" max="10245" width="12.58203125" style="36" customWidth="1"/>
    <col min="10246" max="10246" width="15.58203125" style="36" customWidth="1"/>
    <col min="10247" max="10248" width="35.58203125" style="36" customWidth="1"/>
    <col min="10249" max="10249" width="35.5" style="36" customWidth="1"/>
    <col min="10250" max="10250" width="12.58203125" style="36" customWidth="1"/>
    <col min="10251" max="10251" width="15.58203125" style="36" customWidth="1"/>
    <col min="10252" max="10252" width="21.33203125" style="36" customWidth="1"/>
    <col min="10253" max="10253" width="20.33203125" style="36" customWidth="1"/>
    <col min="10254" max="10254" width="25.33203125" style="36" customWidth="1"/>
    <col min="10255" max="10255" width="63.58203125" style="36" customWidth="1"/>
    <col min="10256" max="10256" width="23.08203125" style="36" customWidth="1"/>
    <col min="10257" max="10258" width="23.58203125" style="36" customWidth="1"/>
    <col min="10259" max="10259" width="20.33203125" style="36" customWidth="1"/>
    <col min="10260" max="10260" width="17" style="36" customWidth="1"/>
    <col min="10261" max="10261" width="27.5" style="36" customWidth="1"/>
    <col min="10262" max="10262" width="25.33203125" style="36" customWidth="1"/>
    <col min="10263" max="10263" width="14.58203125" style="36" bestFit="1" customWidth="1"/>
    <col min="10264" max="10264" width="37" style="36" customWidth="1"/>
    <col min="10265" max="10496" width="11.5" style="36"/>
    <col min="10497" max="10497" width="27" style="36" customWidth="1"/>
    <col min="10498" max="10498" width="26" style="36" customWidth="1"/>
    <col min="10499" max="10499" width="19.5" style="36" customWidth="1"/>
    <col min="10500" max="10500" width="40.58203125" style="36" customWidth="1"/>
    <col min="10501" max="10501" width="12.58203125" style="36" customWidth="1"/>
    <col min="10502" max="10502" width="15.58203125" style="36" customWidth="1"/>
    <col min="10503" max="10504" width="35.58203125" style="36" customWidth="1"/>
    <col min="10505" max="10505" width="35.5" style="36" customWidth="1"/>
    <col min="10506" max="10506" width="12.58203125" style="36" customWidth="1"/>
    <col min="10507" max="10507" width="15.58203125" style="36" customWidth="1"/>
    <col min="10508" max="10508" width="21.33203125" style="36" customWidth="1"/>
    <col min="10509" max="10509" width="20.33203125" style="36" customWidth="1"/>
    <col min="10510" max="10510" width="25.33203125" style="36" customWidth="1"/>
    <col min="10511" max="10511" width="63.58203125" style="36" customWidth="1"/>
    <col min="10512" max="10512" width="23.08203125" style="36" customWidth="1"/>
    <col min="10513" max="10514" width="23.58203125" style="36" customWidth="1"/>
    <col min="10515" max="10515" width="20.33203125" style="36" customWidth="1"/>
    <col min="10516" max="10516" width="17" style="36" customWidth="1"/>
    <col min="10517" max="10517" width="27.5" style="36" customWidth="1"/>
    <col min="10518" max="10518" width="25.33203125" style="36" customWidth="1"/>
    <col min="10519" max="10519" width="14.58203125" style="36" bestFit="1" customWidth="1"/>
    <col min="10520" max="10520" width="37" style="36" customWidth="1"/>
    <col min="10521" max="10752" width="11.5" style="36"/>
    <col min="10753" max="10753" width="27" style="36" customWidth="1"/>
    <col min="10754" max="10754" width="26" style="36" customWidth="1"/>
    <col min="10755" max="10755" width="19.5" style="36" customWidth="1"/>
    <col min="10756" max="10756" width="40.58203125" style="36" customWidth="1"/>
    <col min="10757" max="10757" width="12.58203125" style="36" customWidth="1"/>
    <col min="10758" max="10758" width="15.58203125" style="36" customWidth="1"/>
    <col min="10759" max="10760" width="35.58203125" style="36" customWidth="1"/>
    <col min="10761" max="10761" width="35.5" style="36" customWidth="1"/>
    <col min="10762" max="10762" width="12.58203125" style="36" customWidth="1"/>
    <col min="10763" max="10763" width="15.58203125" style="36" customWidth="1"/>
    <col min="10764" max="10764" width="21.33203125" style="36" customWidth="1"/>
    <col min="10765" max="10765" width="20.33203125" style="36" customWidth="1"/>
    <col min="10766" max="10766" width="25.33203125" style="36" customWidth="1"/>
    <col min="10767" max="10767" width="63.58203125" style="36" customWidth="1"/>
    <col min="10768" max="10768" width="23.08203125" style="36" customWidth="1"/>
    <col min="10769" max="10770" width="23.58203125" style="36" customWidth="1"/>
    <col min="10771" max="10771" width="20.33203125" style="36" customWidth="1"/>
    <col min="10772" max="10772" width="17" style="36" customWidth="1"/>
    <col min="10773" max="10773" width="27.5" style="36" customWidth="1"/>
    <col min="10774" max="10774" width="25.33203125" style="36" customWidth="1"/>
    <col min="10775" max="10775" width="14.58203125" style="36" bestFit="1" customWidth="1"/>
    <col min="10776" max="10776" width="37" style="36" customWidth="1"/>
    <col min="10777" max="11008" width="11.5" style="36"/>
    <col min="11009" max="11009" width="27" style="36" customWidth="1"/>
    <col min="11010" max="11010" width="26" style="36" customWidth="1"/>
    <col min="11011" max="11011" width="19.5" style="36" customWidth="1"/>
    <col min="11012" max="11012" width="40.58203125" style="36" customWidth="1"/>
    <col min="11013" max="11013" width="12.58203125" style="36" customWidth="1"/>
    <col min="11014" max="11014" width="15.58203125" style="36" customWidth="1"/>
    <col min="11015" max="11016" width="35.58203125" style="36" customWidth="1"/>
    <col min="11017" max="11017" width="35.5" style="36" customWidth="1"/>
    <col min="11018" max="11018" width="12.58203125" style="36" customWidth="1"/>
    <col min="11019" max="11019" width="15.58203125" style="36" customWidth="1"/>
    <col min="11020" max="11020" width="21.33203125" style="36" customWidth="1"/>
    <col min="11021" max="11021" width="20.33203125" style="36" customWidth="1"/>
    <col min="11022" max="11022" width="25.33203125" style="36" customWidth="1"/>
    <col min="11023" max="11023" width="63.58203125" style="36" customWidth="1"/>
    <col min="11024" max="11024" width="23.08203125" style="36" customWidth="1"/>
    <col min="11025" max="11026" width="23.58203125" style="36" customWidth="1"/>
    <col min="11027" max="11027" width="20.33203125" style="36" customWidth="1"/>
    <col min="11028" max="11028" width="17" style="36" customWidth="1"/>
    <col min="11029" max="11029" width="27.5" style="36" customWidth="1"/>
    <col min="11030" max="11030" width="25.33203125" style="36" customWidth="1"/>
    <col min="11031" max="11031" width="14.58203125" style="36" bestFit="1" customWidth="1"/>
    <col min="11032" max="11032" width="37" style="36" customWidth="1"/>
    <col min="11033" max="11264" width="11.5" style="36"/>
    <col min="11265" max="11265" width="27" style="36" customWidth="1"/>
    <col min="11266" max="11266" width="26" style="36" customWidth="1"/>
    <col min="11267" max="11267" width="19.5" style="36" customWidth="1"/>
    <col min="11268" max="11268" width="40.58203125" style="36" customWidth="1"/>
    <col min="11269" max="11269" width="12.58203125" style="36" customWidth="1"/>
    <col min="11270" max="11270" width="15.58203125" style="36" customWidth="1"/>
    <col min="11271" max="11272" width="35.58203125" style="36" customWidth="1"/>
    <col min="11273" max="11273" width="35.5" style="36" customWidth="1"/>
    <col min="11274" max="11274" width="12.58203125" style="36" customWidth="1"/>
    <col min="11275" max="11275" width="15.58203125" style="36" customWidth="1"/>
    <col min="11276" max="11276" width="21.33203125" style="36" customWidth="1"/>
    <col min="11277" max="11277" width="20.33203125" style="36" customWidth="1"/>
    <col min="11278" max="11278" width="25.33203125" style="36" customWidth="1"/>
    <col min="11279" max="11279" width="63.58203125" style="36" customWidth="1"/>
    <col min="11280" max="11280" width="23.08203125" style="36" customWidth="1"/>
    <col min="11281" max="11282" width="23.58203125" style="36" customWidth="1"/>
    <col min="11283" max="11283" width="20.33203125" style="36" customWidth="1"/>
    <col min="11284" max="11284" width="17" style="36" customWidth="1"/>
    <col min="11285" max="11285" width="27.5" style="36" customWidth="1"/>
    <col min="11286" max="11286" width="25.33203125" style="36" customWidth="1"/>
    <col min="11287" max="11287" width="14.58203125" style="36" bestFit="1" customWidth="1"/>
    <col min="11288" max="11288" width="37" style="36" customWidth="1"/>
    <col min="11289" max="11520" width="11.5" style="36"/>
    <col min="11521" max="11521" width="27" style="36" customWidth="1"/>
    <col min="11522" max="11522" width="26" style="36" customWidth="1"/>
    <col min="11523" max="11523" width="19.5" style="36" customWidth="1"/>
    <col min="11524" max="11524" width="40.58203125" style="36" customWidth="1"/>
    <col min="11525" max="11525" width="12.58203125" style="36" customWidth="1"/>
    <col min="11526" max="11526" width="15.58203125" style="36" customWidth="1"/>
    <col min="11527" max="11528" width="35.58203125" style="36" customWidth="1"/>
    <col min="11529" max="11529" width="35.5" style="36" customWidth="1"/>
    <col min="11530" max="11530" width="12.58203125" style="36" customWidth="1"/>
    <col min="11531" max="11531" width="15.58203125" style="36" customWidth="1"/>
    <col min="11532" max="11532" width="21.33203125" style="36" customWidth="1"/>
    <col min="11533" max="11533" width="20.33203125" style="36" customWidth="1"/>
    <col min="11534" max="11534" width="25.33203125" style="36" customWidth="1"/>
    <col min="11535" max="11535" width="63.58203125" style="36" customWidth="1"/>
    <col min="11536" max="11536" width="23.08203125" style="36" customWidth="1"/>
    <col min="11537" max="11538" width="23.58203125" style="36" customWidth="1"/>
    <col min="11539" max="11539" width="20.33203125" style="36" customWidth="1"/>
    <col min="11540" max="11540" width="17" style="36" customWidth="1"/>
    <col min="11541" max="11541" width="27.5" style="36" customWidth="1"/>
    <col min="11542" max="11542" width="25.33203125" style="36" customWidth="1"/>
    <col min="11543" max="11543" width="14.58203125" style="36" bestFit="1" customWidth="1"/>
    <col min="11544" max="11544" width="37" style="36" customWidth="1"/>
    <col min="11545" max="11776" width="11.5" style="36"/>
    <col min="11777" max="11777" width="27" style="36" customWidth="1"/>
    <col min="11778" max="11778" width="26" style="36" customWidth="1"/>
    <col min="11779" max="11779" width="19.5" style="36" customWidth="1"/>
    <col min="11780" max="11780" width="40.58203125" style="36" customWidth="1"/>
    <col min="11781" max="11781" width="12.58203125" style="36" customWidth="1"/>
    <col min="11782" max="11782" width="15.58203125" style="36" customWidth="1"/>
    <col min="11783" max="11784" width="35.58203125" style="36" customWidth="1"/>
    <col min="11785" max="11785" width="35.5" style="36" customWidth="1"/>
    <col min="11786" max="11786" width="12.58203125" style="36" customWidth="1"/>
    <col min="11787" max="11787" width="15.58203125" style="36" customWidth="1"/>
    <col min="11788" max="11788" width="21.33203125" style="36" customWidth="1"/>
    <col min="11789" max="11789" width="20.33203125" style="36" customWidth="1"/>
    <col min="11790" max="11790" width="25.33203125" style="36" customWidth="1"/>
    <col min="11791" max="11791" width="63.58203125" style="36" customWidth="1"/>
    <col min="11792" max="11792" width="23.08203125" style="36" customWidth="1"/>
    <col min="11793" max="11794" width="23.58203125" style="36" customWidth="1"/>
    <col min="11795" max="11795" width="20.33203125" style="36" customWidth="1"/>
    <col min="11796" max="11796" width="17" style="36" customWidth="1"/>
    <col min="11797" max="11797" width="27.5" style="36" customWidth="1"/>
    <col min="11798" max="11798" width="25.33203125" style="36" customWidth="1"/>
    <col min="11799" max="11799" width="14.58203125" style="36" bestFit="1" customWidth="1"/>
    <col min="11800" max="11800" width="37" style="36" customWidth="1"/>
    <col min="11801" max="12032" width="11.5" style="36"/>
    <col min="12033" max="12033" width="27" style="36" customWidth="1"/>
    <col min="12034" max="12034" width="26" style="36" customWidth="1"/>
    <col min="12035" max="12035" width="19.5" style="36" customWidth="1"/>
    <col min="12036" max="12036" width="40.58203125" style="36" customWidth="1"/>
    <col min="12037" max="12037" width="12.58203125" style="36" customWidth="1"/>
    <col min="12038" max="12038" width="15.58203125" style="36" customWidth="1"/>
    <col min="12039" max="12040" width="35.58203125" style="36" customWidth="1"/>
    <col min="12041" max="12041" width="35.5" style="36" customWidth="1"/>
    <col min="12042" max="12042" width="12.58203125" style="36" customWidth="1"/>
    <col min="12043" max="12043" width="15.58203125" style="36" customWidth="1"/>
    <col min="12044" max="12044" width="21.33203125" style="36" customWidth="1"/>
    <col min="12045" max="12045" width="20.33203125" style="36" customWidth="1"/>
    <col min="12046" max="12046" width="25.33203125" style="36" customWidth="1"/>
    <col min="12047" max="12047" width="63.58203125" style="36" customWidth="1"/>
    <col min="12048" max="12048" width="23.08203125" style="36" customWidth="1"/>
    <col min="12049" max="12050" width="23.58203125" style="36" customWidth="1"/>
    <col min="12051" max="12051" width="20.33203125" style="36" customWidth="1"/>
    <col min="12052" max="12052" width="17" style="36" customWidth="1"/>
    <col min="12053" max="12053" width="27.5" style="36" customWidth="1"/>
    <col min="12054" max="12054" width="25.33203125" style="36" customWidth="1"/>
    <col min="12055" max="12055" width="14.58203125" style="36" bestFit="1" customWidth="1"/>
    <col min="12056" max="12056" width="37" style="36" customWidth="1"/>
    <col min="12057" max="12288" width="11.5" style="36"/>
    <col min="12289" max="12289" width="27" style="36" customWidth="1"/>
    <col min="12290" max="12290" width="26" style="36" customWidth="1"/>
    <col min="12291" max="12291" width="19.5" style="36" customWidth="1"/>
    <col min="12292" max="12292" width="40.58203125" style="36" customWidth="1"/>
    <col min="12293" max="12293" width="12.58203125" style="36" customWidth="1"/>
    <col min="12294" max="12294" width="15.58203125" style="36" customWidth="1"/>
    <col min="12295" max="12296" width="35.58203125" style="36" customWidth="1"/>
    <col min="12297" max="12297" width="35.5" style="36" customWidth="1"/>
    <col min="12298" max="12298" width="12.58203125" style="36" customWidth="1"/>
    <col min="12299" max="12299" width="15.58203125" style="36" customWidth="1"/>
    <col min="12300" max="12300" width="21.33203125" style="36" customWidth="1"/>
    <col min="12301" max="12301" width="20.33203125" style="36" customWidth="1"/>
    <col min="12302" max="12302" width="25.33203125" style="36" customWidth="1"/>
    <col min="12303" max="12303" width="63.58203125" style="36" customWidth="1"/>
    <col min="12304" max="12304" width="23.08203125" style="36" customWidth="1"/>
    <col min="12305" max="12306" width="23.58203125" style="36" customWidth="1"/>
    <col min="12307" max="12307" width="20.33203125" style="36" customWidth="1"/>
    <col min="12308" max="12308" width="17" style="36" customWidth="1"/>
    <col min="12309" max="12309" width="27.5" style="36" customWidth="1"/>
    <col min="12310" max="12310" width="25.33203125" style="36" customWidth="1"/>
    <col min="12311" max="12311" width="14.58203125" style="36" bestFit="1" customWidth="1"/>
    <col min="12312" max="12312" width="37" style="36" customWidth="1"/>
    <col min="12313" max="12544" width="11.5" style="36"/>
    <col min="12545" max="12545" width="27" style="36" customWidth="1"/>
    <col min="12546" max="12546" width="26" style="36" customWidth="1"/>
    <col min="12547" max="12547" width="19.5" style="36" customWidth="1"/>
    <col min="12548" max="12548" width="40.58203125" style="36" customWidth="1"/>
    <col min="12549" max="12549" width="12.58203125" style="36" customWidth="1"/>
    <col min="12550" max="12550" width="15.58203125" style="36" customWidth="1"/>
    <col min="12551" max="12552" width="35.58203125" style="36" customWidth="1"/>
    <col min="12553" max="12553" width="35.5" style="36" customWidth="1"/>
    <col min="12554" max="12554" width="12.58203125" style="36" customWidth="1"/>
    <col min="12555" max="12555" width="15.58203125" style="36" customWidth="1"/>
    <col min="12556" max="12556" width="21.33203125" style="36" customWidth="1"/>
    <col min="12557" max="12557" width="20.33203125" style="36" customWidth="1"/>
    <col min="12558" max="12558" width="25.33203125" style="36" customWidth="1"/>
    <col min="12559" max="12559" width="63.58203125" style="36" customWidth="1"/>
    <col min="12560" max="12560" width="23.08203125" style="36" customWidth="1"/>
    <col min="12561" max="12562" width="23.58203125" style="36" customWidth="1"/>
    <col min="12563" max="12563" width="20.33203125" style="36" customWidth="1"/>
    <col min="12564" max="12564" width="17" style="36" customWidth="1"/>
    <col min="12565" max="12565" width="27.5" style="36" customWidth="1"/>
    <col min="12566" max="12566" width="25.33203125" style="36" customWidth="1"/>
    <col min="12567" max="12567" width="14.58203125" style="36" bestFit="1" customWidth="1"/>
    <col min="12568" max="12568" width="37" style="36" customWidth="1"/>
    <col min="12569" max="12800" width="11.5" style="36"/>
    <col min="12801" max="12801" width="27" style="36" customWidth="1"/>
    <col min="12802" max="12802" width="26" style="36" customWidth="1"/>
    <col min="12803" max="12803" width="19.5" style="36" customWidth="1"/>
    <col min="12804" max="12804" width="40.58203125" style="36" customWidth="1"/>
    <col min="12805" max="12805" width="12.58203125" style="36" customWidth="1"/>
    <col min="12806" max="12806" width="15.58203125" style="36" customWidth="1"/>
    <col min="12807" max="12808" width="35.58203125" style="36" customWidth="1"/>
    <col min="12809" max="12809" width="35.5" style="36" customWidth="1"/>
    <col min="12810" max="12810" width="12.58203125" style="36" customWidth="1"/>
    <col min="12811" max="12811" width="15.58203125" style="36" customWidth="1"/>
    <col min="12812" max="12812" width="21.33203125" style="36" customWidth="1"/>
    <col min="12813" max="12813" width="20.33203125" style="36" customWidth="1"/>
    <col min="12814" max="12814" width="25.33203125" style="36" customWidth="1"/>
    <col min="12815" max="12815" width="63.58203125" style="36" customWidth="1"/>
    <col min="12816" max="12816" width="23.08203125" style="36" customWidth="1"/>
    <col min="12817" max="12818" width="23.58203125" style="36" customWidth="1"/>
    <col min="12819" max="12819" width="20.33203125" style="36" customWidth="1"/>
    <col min="12820" max="12820" width="17" style="36" customWidth="1"/>
    <col min="12821" max="12821" width="27.5" style="36" customWidth="1"/>
    <col min="12822" max="12822" width="25.33203125" style="36" customWidth="1"/>
    <col min="12823" max="12823" width="14.58203125" style="36" bestFit="1" customWidth="1"/>
    <col min="12824" max="12824" width="37" style="36" customWidth="1"/>
    <col min="12825" max="13056" width="11.5" style="36"/>
    <col min="13057" max="13057" width="27" style="36" customWidth="1"/>
    <col min="13058" max="13058" width="26" style="36" customWidth="1"/>
    <col min="13059" max="13059" width="19.5" style="36" customWidth="1"/>
    <col min="13060" max="13060" width="40.58203125" style="36" customWidth="1"/>
    <col min="13061" max="13061" width="12.58203125" style="36" customWidth="1"/>
    <col min="13062" max="13062" width="15.58203125" style="36" customWidth="1"/>
    <col min="13063" max="13064" width="35.58203125" style="36" customWidth="1"/>
    <col min="13065" max="13065" width="35.5" style="36" customWidth="1"/>
    <col min="13066" max="13066" width="12.58203125" style="36" customWidth="1"/>
    <col min="13067" max="13067" width="15.58203125" style="36" customWidth="1"/>
    <col min="13068" max="13068" width="21.33203125" style="36" customWidth="1"/>
    <col min="13069" max="13069" width="20.33203125" style="36" customWidth="1"/>
    <col min="13070" max="13070" width="25.33203125" style="36" customWidth="1"/>
    <col min="13071" max="13071" width="63.58203125" style="36" customWidth="1"/>
    <col min="13072" max="13072" width="23.08203125" style="36" customWidth="1"/>
    <col min="13073" max="13074" width="23.58203125" style="36" customWidth="1"/>
    <col min="13075" max="13075" width="20.33203125" style="36" customWidth="1"/>
    <col min="13076" max="13076" width="17" style="36" customWidth="1"/>
    <col min="13077" max="13077" width="27.5" style="36" customWidth="1"/>
    <col min="13078" max="13078" width="25.33203125" style="36" customWidth="1"/>
    <col min="13079" max="13079" width="14.58203125" style="36" bestFit="1" customWidth="1"/>
    <col min="13080" max="13080" width="37" style="36" customWidth="1"/>
    <col min="13081" max="13312" width="11.5" style="36"/>
    <col min="13313" max="13313" width="27" style="36" customWidth="1"/>
    <col min="13314" max="13314" width="26" style="36" customWidth="1"/>
    <col min="13315" max="13315" width="19.5" style="36" customWidth="1"/>
    <col min="13316" max="13316" width="40.58203125" style="36" customWidth="1"/>
    <col min="13317" max="13317" width="12.58203125" style="36" customWidth="1"/>
    <col min="13318" max="13318" width="15.58203125" style="36" customWidth="1"/>
    <col min="13319" max="13320" width="35.58203125" style="36" customWidth="1"/>
    <col min="13321" max="13321" width="35.5" style="36" customWidth="1"/>
    <col min="13322" max="13322" width="12.58203125" style="36" customWidth="1"/>
    <col min="13323" max="13323" width="15.58203125" style="36" customWidth="1"/>
    <col min="13324" max="13324" width="21.33203125" style="36" customWidth="1"/>
    <col min="13325" max="13325" width="20.33203125" style="36" customWidth="1"/>
    <col min="13326" max="13326" width="25.33203125" style="36" customWidth="1"/>
    <col min="13327" max="13327" width="63.58203125" style="36" customWidth="1"/>
    <col min="13328" max="13328" width="23.08203125" style="36" customWidth="1"/>
    <col min="13329" max="13330" width="23.58203125" style="36" customWidth="1"/>
    <col min="13331" max="13331" width="20.33203125" style="36" customWidth="1"/>
    <col min="13332" max="13332" width="17" style="36" customWidth="1"/>
    <col min="13333" max="13333" width="27.5" style="36" customWidth="1"/>
    <col min="13334" max="13334" width="25.33203125" style="36" customWidth="1"/>
    <col min="13335" max="13335" width="14.58203125" style="36" bestFit="1" customWidth="1"/>
    <col min="13336" max="13336" width="37" style="36" customWidth="1"/>
    <col min="13337" max="13568" width="11.5" style="36"/>
    <col min="13569" max="13569" width="27" style="36" customWidth="1"/>
    <col min="13570" max="13570" width="26" style="36" customWidth="1"/>
    <col min="13571" max="13571" width="19.5" style="36" customWidth="1"/>
    <col min="13572" max="13572" width="40.58203125" style="36" customWidth="1"/>
    <col min="13573" max="13573" width="12.58203125" style="36" customWidth="1"/>
    <col min="13574" max="13574" width="15.58203125" style="36" customWidth="1"/>
    <col min="13575" max="13576" width="35.58203125" style="36" customWidth="1"/>
    <col min="13577" max="13577" width="35.5" style="36" customWidth="1"/>
    <col min="13578" max="13578" width="12.58203125" style="36" customWidth="1"/>
    <col min="13579" max="13579" width="15.58203125" style="36" customWidth="1"/>
    <col min="13580" max="13580" width="21.33203125" style="36" customWidth="1"/>
    <col min="13581" max="13581" width="20.33203125" style="36" customWidth="1"/>
    <col min="13582" max="13582" width="25.33203125" style="36" customWidth="1"/>
    <col min="13583" max="13583" width="63.58203125" style="36" customWidth="1"/>
    <col min="13584" max="13584" width="23.08203125" style="36" customWidth="1"/>
    <col min="13585" max="13586" width="23.58203125" style="36" customWidth="1"/>
    <col min="13587" max="13587" width="20.33203125" style="36" customWidth="1"/>
    <col min="13588" max="13588" width="17" style="36" customWidth="1"/>
    <col min="13589" max="13589" width="27.5" style="36" customWidth="1"/>
    <col min="13590" max="13590" width="25.33203125" style="36" customWidth="1"/>
    <col min="13591" max="13591" width="14.58203125" style="36" bestFit="1" customWidth="1"/>
    <col min="13592" max="13592" width="37" style="36" customWidth="1"/>
    <col min="13593" max="13824" width="11.5" style="36"/>
    <col min="13825" max="13825" width="27" style="36" customWidth="1"/>
    <col min="13826" max="13826" width="26" style="36" customWidth="1"/>
    <col min="13827" max="13827" width="19.5" style="36" customWidth="1"/>
    <col min="13828" max="13828" width="40.58203125" style="36" customWidth="1"/>
    <col min="13829" max="13829" width="12.58203125" style="36" customWidth="1"/>
    <col min="13830" max="13830" width="15.58203125" style="36" customWidth="1"/>
    <col min="13831" max="13832" width="35.58203125" style="36" customWidth="1"/>
    <col min="13833" max="13833" width="35.5" style="36" customWidth="1"/>
    <col min="13834" max="13834" width="12.58203125" style="36" customWidth="1"/>
    <col min="13835" max="13835" width="15.58203125" style="36" customWidth="1"/>
    <col min="13836" max="13836" width="21.33203125" style="36" customWidth="1"/>
    <col min="13837" max="13837" width="20.33203125" style="36" customWidth="1"/>
    <col min="13838" max="13838" width="25.33203125" style="36" customWidth="1"/>
    <col min="13839" max="13839" width="63.58203125" style="36" customWidth="1"/>
    <col min="13840" max="13840" width="23.08203125" style="36" customWidth="1"/>
    <col min="13841" max="13842" width="23.58203125" style="36" customWidth="1"/>
    <col min="13843" max="13843" width="20.33203125" style="36" customWidth="1"/>
    <col min="13844" max="13844" width="17" style="36" customWidth="1"/>
    <col min="13845" max="13845" width="27.5" style="36" customWidth="1"/>
    <col min="13846" max="13846" width="25.33203125" style="36" customWidth="1"/>
    <col min="13847" max="13847" width="14.58203125" style="36" bestFit="1" customWidth="1"/>
    <col min="13848" max="13848" width="37" style="36" customWidth="1"/>
    <col min="13849" max="14080" width="11.5" style="36"/>
    <col min="14081" max="14081" width="27" style="36" customWidth="1"/>
    <col min="14082" max="14082" width="26" style="36" customWidth="1"/>
    <col min="14083" max="14083" width="19.5" style="36" customWidth="1"/>
    <col min="14084" max="14084" width="40.58203125" style="36" customWidth="1"/>
    <col min="14085" max="14085" width="12.58203125" style="36" customWidth="1"/>
    <col min="14086" max="14086" width="15.58203125" style="36" customWidth="1"/>
    <col min="14087" max="14088" width="35.58203125" style="36" customWidth="1"/>
    <col min="14089" max="14089" width="35.5" style="36" customWidth="1"/>
    <col min="14090" max="14090" width="12.58203125" style="36" customWidth="1"/>
    <col min="14091" max="14091" width="15.58203125" style="36" customWidth="1"/>
    <col min="14092" max="14092" width="21.33203125" style="36" customWidth="1"/>
    <col min="14093" max="14093" width="20.33203125" style="36" customWidth="1"/>
    <col min="14094" max="14094" width="25.33203125" style="36" customWidth="1"/>
    <col min="14095" max="14095" width="63.58203125" style="36" customWidth="1"/>
    <col min="14096" max="14096" width="23.08203125" style="36" customWidth="1"/>
    <col min="14097" max="14098" width="23.58203125" style="36" customWidth="1"/>
    <col min="14099" max="14099" width="20.33203125" style="36" customWidth="1"/>
    <col min="14100" max="14100" width="17" style="36" customWidth="1"/>
    <col min="14101" max="14101" width="27.5" style="36" customWidth="1"/>
    <col min="14102" max="14102" width="25.33203125" style="36" customWidth="1"/>
    <col min="14103" max="14103" width="14.58203125" style="36" bestFit="1" customWidth="1"/>
    <col min="14104" max="14104" width="37" style="36" customWidth="1"/>
    <col min="14105" max="14336" width="11.5" style="36"/>
    <col min="14337" max="14337" width="27" style="36" customWidth="1"/>
    <col min="14338" max="14338" width="26" style="36" customWidth="1"/>
    <col min="14339" max="14339" width="19.5" style="36" customWidth="1"/>
    <col min="14340" max="14340" width="40.58203125" style="36" customWidth="1"/>
    <col min="14341" max="14341" width="12.58203125" style="36" customWidth="1"/>
    <col min="14342" max="14342" width="15.58203125" style="36" customWidth="1"/>
    <col min="14343" max="14344" width="35.58203125" style="36" customWidth="1"/>
    <col min="14345" max="14345" width="35.5" style="36" customWidth="1"/>
    <col min="14346" max="14346" width="12.58203125" style="36" customWidth="1"/>
    <col min="14347" max="14347" width="15.58203125" style="36" customWidth="1"/>
    <col min="14348" max="14348" width="21.33203125" style="36" customWidth="1"/>
    <col min="14349" max="14349" width="20.33203125" style="36" customWidth="1"/>
    <col min="14350" max="14350" width="25.33203125" style="36" customWidth="1"/>
    <col min="14351" max="14351" width="63.58203125" style="36" customWidth="1"/>
    <col min="14352" max="14352" width="23.08203125" style="36" customWidth="1"/>
    <col min="14353" max="14354" width="23.58203125" style="36" customWidth="1"/>
    <col min="14355" max="14355" width="20.33203125" style="36" customWidth="1"/>
    <col min="14356" max="14356" width="17" style="36" customWidth="1"/>
    <col min="14357" max="14357" width="27.5" style="36" customWidth="1"/>
    <col min="14358" max="14358" width="25.33203125" style="36" customWidth="1"/>
    <col min="14359" max="14359" width="14.58203125" style="36" bestFit="1" customWidth="1"/>
    <col min="14360" max="14360" width="37" style="36" customWidth="1"/>
    <col min="14361" max="14592" width="11.5" style="36"/>
    <col min="14593" max="14593" width="27" style="36" customWidth="1"/>
    <col min="14594" max="14594" width="26" style="36" customWidth="1"/>
    <col min="14595" max="14595" width="19.5" style="36" customWidth="1"/>
    <col min="14596" max="14596" width="40.58203125" style="36" customWidth="1"/>
    <col min="14597" max="14597" width="12.58203125" style="36" customWidth="1"/>
    <col min="14598" max="14598" width="15.58203125" style="36" customWidth="1"/>
    <col min="14599" max="14600" width="35.58203125" style="36" customWidth="1"/>
    <col min="14601" max="14601" width="35.5" style="36" customWidth="1"/>
    <col min="14602" max="14602" width="12.58203125" style="36" customWidth="1"/>
    <col min="14603" max="14603" width="15.58203125" style="36" customWidth="1"/>
    <col min="14604" max="14604" width="21.33203125" style="36" customWidth="1"/>
    <col min="14605" max="14605" width="20.33203125" style="36" customWidth="1"/>
    <col min="14606" max="14606" width="25.33203125" style="36" customWidth="1"/>
    <col min="14607" max="14607" width="63.58203125" style="36" customWidth="1"/>
    <col min="14608" max="14608" width="23.08203125" style="36" customWidth="1"/>
    <col min="14609" max="14610" width="23.58203125" style="36" customWidth="1"/>
    <col min="14611" max="14611" width="20.33203125" style="36" customWidth="1"/>
    <col min="14612" max="14612" width="17" style="36" customWidth="1"/>
    <col min="14613" max="14613" width="27.5" style="36" customWidth="1"/>
    <col min="14614" max="14614" width="25.33203125" style="36" customWidth="1"/>
    <col min="14615" max="14615" width="14.58203125" style="36" bestFit="1" customWidth="1"/>
    <col min="14616" max="14616" width="37" style="36" customWidth="1"/>
    <col min="14617" max="14848" width="11.5" style="36"/>
    <col min="14849" max="14849" width="27" style="36" customWidth="1"/>
    <col min="14850" max="14850" width="26" style="36" customWidth="1"/>
    <col min="14851" max="14851" width="19.5" style="36" customWidth="1"/>
    <col min="14852" max="14852" width="40.58203125" style="36" customWidth="1"/>
    <col min="14853" max="14853" width="12.58203125" style="36" customWidth="1"/>
    <col min="14854" max="14854" width="15.58203125" style="36" customWidth="1"/>
    <col min="14855" max="14856" width="35.58203125" style="36" customWidth="1"/>
    <col min="14857" max="14857" width="35.5" style="36" customWidth="1"/>
    <col min="14858" max="14858" width="12.58203125" style="36" customWidth="1"/>
    <col min="14859" max="14859" width="15.58203125" style="36" customWidth="1"/>
    <col min="14860" max="14860" width="21.33203125" style="36" customWidth="1"/>
    <col min="14861" max="14861" width="20.33203125" style="36" customWidth="1"/>
    <col min="14862" max="14862" width="25.33203125" style="36" customWidth="1"/>
    <col min="14863" max="14863" width="63.58203125" style="36" customWidth="1"/>
    <col min="14864" max="14864" width="23.08203125" style="36" customWidth="1"/>
    <col min="14865" max="14866" width="23.58203125" style="36" customWidth="1"/>
    <col min="14867" max="14867" width="20.33203125" style="36" customWidth="1"/>
    <col min="14868" max="14868" width="17" style="36" customWidth="1"/>
    <col min="14869" max="14869" width="27.5" style="36" customWidth="1"/>
    <col min="14870" max="14870" width="25.33203125" style="36" customWidth="1"/>
    <col min="14871" max="14871" width="14.58203125" style="36" bestFit="1" customWidth="1"/>
    <col min="14872" max="14872" width="37" style="36" customWidth="1"/>
    <col min="14873" max="15104" width="11.5" style="36"/>
    <col min="15105" max="15105" width="27" style="36" customWidth="1"/>
    <col min="15106" max="15106" width="26" style="36" customWidth="1"/>
    <col min="15107" max="15107" width="19.5" style="36" customWidth="1"/>
    <col min="15108" max="15108" width="40.58203125" style="36" customWidth="1"/>
    <col min="15109" max="15109" width="12.58203125" style="36" customWidth="1"/>
    <col min="15110" max="15110" width="15.58203125" style="36" customWidth="1"/>
    <col min="15111" max="15112" width="35.58203125" style="36" customWidth="1"/>
    <col min="15113" max="15113" width="35.5" style="36" customWidth="1"/>
    <col min="15114" max="15114" width="12.58203125" style="36" customWidth="1"/>
    <col min="15115" max="15115" width="15.58203125" style="36" customWidth="1"/>
    <col min="15116" max="15116" width="21.33203125" style="36" customWidth="1"/>
    <col min="15117" max="15117" width="20.33203125" style="36" customWidth="1"/>
    <col min="15118" max="15118" width="25.33203125" style="36" customWidth="1"/>
    <col min="15119" max="15119" width="63.58203125" style="36" customWidth="1"/>
    <col min="15120" max="15120" width="23.08203125" style="36" customWidth="1"/>
    <col min="15121" max="15122" width="23.58203125" style="36" customWidth="1"/>
    <col min="15123" max="15123" width="20.33203125" style="36" customWidth="1"/>
    <col min="15124" max="15124" width="17" style="36" customWidth="1"/>
    <col min="15125" max="15125" width="27.5" style="36" customWidth="1"/>
    <col min="15126" max="15126" width="25.33203125" style="36" customWidth="1"/>
    <col min="15127" max="15127" width="14.58203125" style="36" bestFit="1" customWidth="1"/>
    <col min="15128" max="15128" width="37" style="36" customWidth="1"/>
    <col min="15129" max="15360" width="11.5" style="36"/>
    <col min="15361" max="15361" width="27" style="36" customWidth="1"/>
    <col min="15362" max="15362" width="26" style="36" customWidth="1"/>
    <col min="15363" max="15363" width="19.5" style="36" customWidth="1"/>
    <col min="15364" max="15364" width="40.58203125" style="36" customWidth="1"/>
    <col min="15365" max="15365" width="12.58203125" style="36" customWidth="1"/>
    <col min="15366" max="15366" width="15.58203125" style="36" customWidth="1"/>
    <col min="15367" max="15368" width="35.58203125" style="36" customWidth="1"/>
    <col min="15369" max="15369" width="35.5" style="36" customWidth="1"/>
    <col min="15370" max="15370" width="12.58203125" style="36" customWidth="1"/>
    <col min="15371" max="15371" width="15.58203125" style="36" customWidth="1"/>
    <col min="15372" max="15372" width="21.33203125" style="36" customWidth="1"/>
    <col min="15373" max="15373" width="20.33203125" style="36" customWidth="1"/>
    <col min="15374" max="15374" width="25.33203125" style="36" customWidth="1"/>
    <col min="15375" max="15375" width="63.58203125" style="36" customWidth="1"/>
    <col min="15376" max="15376" width="23.08203125" style="36" customWidth="1"/>
    <col min="15377" max="15378" width="23.58203125" style="36" customWidth="1"/>
    <col min="15379" max="15379" width="20.33203125" style="36" customWidth="1"/>
    <col min="15380" max="15380" width="17" style="36" customWidth="1"/>
    <col min="15381" max="15381" width="27.5" style="36" customWidth="1"/>
    <col min="15382" max="15382" width="25.33203125" style="36" customWidth="1"/>
    <col min="15383" max="15383" width="14.58203125" style="36" bestFit="1" customWidth="1"/>
    <col min="15384" max="15384" width="37" style="36" customWidth="1"/>
    <col min="15385" max="15616" width="11.5" style="36"/>
    <col min="15617" max="15617" width="27" style="36" customWidth="1"/>
    <col min="15618" max="15618" width="26" style="36" customWidth="1"/>
    <col min="15619" max="15619" width="19.5" style="36" customWidth="1"/>
    <col min="15620" max="15620" width="40.58203125" style="36" customWidth="1"/>
    <col min="15621" max="15621" width="12.58203125" style="36" customWidth="1"/>
    <col min="15622" max="15622" width="15.58203125" style="36" customWidth="1"/>
    <col min="15623" max="15624" width="35.58203125" style="36" customWidth="1"/>
    <col min="15625" max="15625" width="35.5" style="36" customWidth="1"/>
    <col min="15626" max="15626" width="12.58203125" style="36" customWidth="1"/>
    <col min="15627" max="15627" width="15.58203125" style="36" customWidth="1"/>
    <col min="15628" max="15628" width="21.33203125" style="36" customWidth="1"/>
    <col min="15629" max="15629" width="20.33203125" style="36" customWidth="1"/>
    <col min="15630" max="15630" width="25.33203125" style="36" customWidth="1"/>
    <col min="15631" max="15631" width="63.58203125" style="36" customWidth="1"/>
    <col min="15632" max="15632" width="23.08203125" style="36" customWidth="1"/>
    <col min="15633" max="15634" width="23.58203125" style="36" customWidth="1"/>
    <col min="15635" max="15635" width="20.33203125" style="36" customWidth="1"/>
    <col min="15636" max="15636" width="17" style="36" customWidth="1"/>
    <col min="15637" max="15637" width="27.5" style="36" customWidth="1"/>
    <col min="15638" max="15638" width="25.33203125" style="36" customWidth="1"/>
    <col min="15639" max="15639" width="14.58203125" style="36" bestFit="1" customWidth="1"/>
    <col min="15640" max="15640" width="37" style="36" customWidth="1"/>
    <col min="15641" max="15872" width="11.5" style="36"/>
    <col min="15873" max="15873" width="27" style="36" customWidth="1"/>
    <col min="15874" max="15874" width="26" style="36" customWidth="1"/>
    <col min="15875" max="15875" width="19.5" style="36" customWidth="1"/>
    <col min="15876" max="15876" width="40.58203125" style="36" customWidth="1"/>
    <col min="15877" max="15877" width="12.58203125" style="36" customWidth="1"/>
    <col min="15878" max="15878" width="15.58203125" style="36" customWidth="1"/>
    <col min="15879" max="15880" width="35.58203125" style="36" customWidth="1"/>
    <col min="15881" max="15881" width="35.5" style="36" customWidth="1"/>
    <col min="15882" max="15882" width="12.58203125" style="36" customWidth="1"/>
    <col min="15883" max="15883" width="15.58203125" style="36" customWidth="1"/>
    <col min="15884" max="15884" width="21.33203125" style="36" customWidth="1"/>
    <col min="15885" max="15885" width="20.33203125" style="36" customWidth="1"/>
    <col min="15886" max="15886" width="25.33203125" style="36" customWidth="1"/>
    <col min="15887" max="15887" width="63.58203125" style="36" customWidth="1"/>
    <col min="15888" max="15888" width="23.08203125" style="36" customWidth="1"/>
    <col min="15889" max="15890" width="23.58203125" style="36" customWidth="1"/>
    <col min="15891" max="15891" width="20.33203125" style="36" customWidth="1"/>
    <col min="15892" max="15892" width="17" style="36" customWidth="1"/>
    <col min="15893" max="15893" width="27.5" style="36" customWidth="1"/>
    <col min="15894" max="15894" width="25.33203125" style="36" customWidth="1"/>
    <col min="15895" max="15895" width="14.58203125" style="36" bestFit="1" customWidth="1"/>
    <col min="15896" max="15896" width="37" style="36" customWidth="1"/>
    <col min="15897" max="16128" width="11.5" style="36"/>
    <col min="16129" max="16129" width="27" style="36" customWidth="1"/>
    <col min="16130" max="16130" width="26" style="36" customWidth="1"/>
    <col min="16131" max="16131" width="19.5" style="36" customWidth="1"/>
    <col min="16132" max="16132" width="40.58203125" style="36" customWidth="1"/>
    <col min="16133" max="16133" width="12.58203125" style="36" customWidth="1"/>
    <col min="16134" max="16134" width="15.58203125" style="36" customWidth="1"/>
    <col min="16135" max="16136" width="35.58203125" style="36" customWidth="1"/>
    <col min="16137" max="16137" width="35.5" style="36" customWidth="1"/>
    <col min="16138" max="16138" width="12.58203125" style="36" customWidth="1"/>
    <col min="16139" max="16139" width="15.58203125" style="36" customWidth="1"/>
    <col min="16140" max="16140" width="21.33203125" style="36" customWidth="1"/>
    <col min="16141" max="16141" width="20.33203125" style="36" customWidth="1"/>
    <col min="16142" max="16142" width="25.33203125" style="36" customWidth="1"/>
    <col min="16143" max="16143" width="63.58203125" style="36" customWidth="1"/>
    <col min="16144" max="16144" width="23.08203125" style="36" customWidth="1"/>
    <col min="16145" max="16146" width="23.58203125" style="36" customWidth="1"/>
    <col min="16147" max="16147" width="20.33203125" style="36" customWidth="1"/>
    <col min="16148" max="16148" width="17" style="36" customWidth="1"/>
    <col min="16149" max="16149" width="27.5" style="36" customWidth="1"/>
    <col min="16150" max="16150" width="25.33203125" style="36" customWidth="1"/>
    <col min="16151" max="16151" width="14.58203125" style="36" bestFit="1" customWidth="1"/>
    <col min="16152" max="16152" width="37" style="36" customWidth="1"/>
    <col min="16153" max="16384" width="11.5" style="36"/>
  </cols>
  <sheetData>
    <row r="1" spans="1:22" ht="22.5" customHeight="1" x14ac:dyDescent="0.35">
      <c r="A1" s="284"/>
      <c r="B1" s="285"/>
      <c r="C1" s="289" t="s">
        <v>0</v>
      </c>
      <c r="D1" s="290"/>
      <c r="E1" s="290"/>
      <c r="F1" s="290"/>
      <c r="G1" s="290"/>
      <c r="H1" s="290"/>
      <c r="I1" s="290"/>
      <c r="J1" s="290"/>
      <c r="K1" s="290"/>
      <c r="L1" s="290"/>
      <c r="M1" s="290"/>
      <c r="N1" s="290"/>
      <c r="O1" s="290"/>
      <c r="P1" s="290"/>
      <c r="Q1" s="290"/>
      <c r="R1" s="290"/>
      <c r="S1" s="290"/>
      <c r="T1" s="290"/>
      <c r="U1" s="291"/>
      <c r="V1" s="1" t="s">
        <v>1</v>
      </c>
    </row>
    <row r="2" spans="1:22" ht="25.5" customHeight="1" x14ac:dyDescent="0.35">
      <c r="A2" s="286"/>
      <c r="B2" s="147"/>
      <c r="C2" s="2"/>
      <c r="D2" s="3"/>
      <c r="E2" s="3"/>
      <c r="F2" s="3"/>
      <c r="G2" s="3"/>
      <c r="H2" s="3"/>
      <c r="I2" s="3"/>
      <c r="J2" s="3"/>
      <c r="K2" s="3"/>
      <c r="L2" s="3"/>
      <c r="M2" s="3"/>
      <c r="N2" s="3"/>
      <c r="O2" s="3"/>
      <c r="P2" s="3"/>
      <c r="Q2" s="3"/>
      <c r="R2" s="3"/>
      <c r="S2" s="3"/>
      <c r="T2" s="3"/>
      <c r="U2" s="4"/>
      <c r="V2" s="5" t="s">
        <v>2</v>
      </c>
    </row>
    <row r="3" spans="1:22" ht="20.25" customHeight="1" x14ac:dyDescent="0.35">
      <c r="A3" s="286"/>
      <c r="B3" s="147"/>
      <c r="C3" s="292" t="s">
        <v>3</v>
      </c>
      <c r="D3" s="293"/>
      <c r="E3" s="293"/>
      <c r="F3" s="293"/>
      <c r="G3" s="293"/>
      <c r="H3" s="293"/>
      <c r="I3" s="293"/>
      <c r="J3" s="293"/>
      <c r="K3" s="293"/>
      <c r="L3" s="293"/>
      <c r="M3" s="293"/>
      <c r="N3" s="293"/>
      <c r="O3" s="293"/>
      <c r="P3" s="293"/>
      <c r="Q3" s="293"/>
      <c r="R3" s="293"/>
      <c r="S3" s="293"/>
      <c r="T3" s="293"/>
      <c r="U3" s="294"/>
      <c r="V3" s="5" t="s">
        <v>4</v>
      </c>
    </row>
    <row r="4" spans="1:22" ht="27.75" customHeight="1" thickBot="1" x14ac:dyDescent="0.4">
      <c r="A4" s="287"/>
      <c r="B4" s="288"/>
      <c r="C4" s="295" t="s">
        <v>5</v>
      </c>
      <c r="D4" s="296"/>
      <c r="E4" s="296"/>
      <c r="F4" s="296"/>
      <c r="G4" s="296"/>
      <c r="H4" s="296"/>
      <c r="I4" s="296"/>
      <c r="J4" s="296"/>
      <c r="K4" s="296"/>
      <c r="L4" s="296"/>
      <c r="M4" s="296"/>
      <c r="N4" s="296"/>
      <c r="O4" s="296"/>
      <c r="P4" s="296"/>
      <c r="Q4" s="296"/>
      <c r="R4" s="296"/>
      <c r="S4" s="296"/>
      <c r="T4" s="296"/>
      <c r="U4" s="297"/>
      <c r="V4" s="6" t="s">
        <v>6</v>
      </c>
    </row>
    <row r="5" spans="1:22" ht="19.5" customHeight="1" thickBot="1" x14ac:dyDescent="0.4">
      <c r="A5" s="37"/>
      <c r="B5" s="38"/>
      <c r="C5" s="38"/>
      <c r="D5" s="38"/>
      <c r="E5" s="38"/>
      <c r="F5" s="38"/>
      <c r="G5" s="38"/>
      <c r="H5" s="38"/>
      <c r="I5" s="38"/>
      <c r="J5" s="38"/>
      <c r="K5" s="39"/>
      <c r="L5" s="40"/>
      <c r="M5" s="41"/>
      <c r="N5" s="40"/>
      <c r="O5" s="40"/>
      <c r="P5" s="40"/>
      <c r="Q5" s="40"/>
      <c r="R5" s="40"/>
      <c r="S5" s="40"/>
      <c r="T5" s="40"/>
      <c r="U5" s="42"/>
      <c r="V5" s="43"/>
    </row>
    <row r="6" spans="1:22" ht="24" customHeight="1" thickBot="1" x14ac:dyDescent="0.4">
      <c r="A6" s="298" t="s">
        <v>7</v>
      </c>
      <c r="B6" s="299"/>
      <c r="C6" s="299"/>
      <c r="D6" s="299"/>
      <c r="E6" s="299"/>
      <c r="F6" s="299"/>
      <c r="G6" s="299"/>
      <c r="H6" s="299"/>
      <c r="I6" s="299"/>
      <c r="J6" s="299"/>
      <c r="K6" s="300"/>
      <c r="L6" s="262" t="s">
        <v>8</v>
      </c>
      <c r="M6" s="262"/>
      <c r="N6" s="262"/>
      <c r="O6" s="262"/>
      <c r="P6" s="262"/>
      <c r="Q6" s="262"/>
      <c r="R6" s="262"/>
      <c r="S6" s="262"/>
      <c r="T6" s="262"/>
      <c r="U6" s="262"/>
      <c r="V6" s="263"/>
    </row>
    <row r="7" spans="1:22" s="46" customFormat="1" ht="25.5" customHeight="1" thickBot="1" x14ac:dyDescent="0.4">
      <c r="A7" s="259"/>
      <c r="B7" s="260"/>
      <c r="C7" s="260"/>
      <c r="D7" s="260"/>
      <c r="E7" s="260"/>
      <c r="F7" s="260"/>
      <c r="G7" s="260"/>
      <c r="H7" s="44"/>
      <c r="I7" s="41"/>
      <c r="J7" s="41"/>
      <c r="K7" s="43"/>
      <c r="L7" s="41"/>
      <c r="M7" s="41"/>
      <c r="N7" s="41"/>
      <c r="O7" s="41"/>
      <c r="P7" s="41"/>
      <c r="Q7" s="41"/>
      <c r="R7" s="41"/>
      <c r="S7" s="41"/>
      <c r="T7" s="41"/>
      <c r="U7" s="45"/>
      <c r="V7" s="43"/>
    </row>
    <row r="8" spans="1:22" s="46" customFormat="1" ht="24.75" customHeight="1" thickBot="1" x14ac:dyDescent="0.4">
      <c r="A8" s="261" t="s">
        <v>9</v>
      </c>
      <c r="B8" s="262"/>
      <c r="C8" s="262"/>
      <c r="D8" s="262"/>
      <c r="E8" s="262"/>
      <c r="F8" s="262"/>
      <c r="G8" s="262"/>
      <c r="H8" s="262"/>
      <c r="I8" s="262"/>
      <c r="J8" s="262"/>
      <c r="K8" s="263"/>
      <c r="L8" s="264" t="s">
        <v>10</v>
      </c>
      <c r="M8" s="264"/>
      <c r="N8" s="265"/>
      <c r="O8" s="272" t="s">
        <v>11</v>
      </c>
      <c r="P8" s="264"/>
      <c r="Q8" s="265"/>
      <c r="R8" s="7"/>
      <c r="S8" s="272" t="s">
        <v>12</v>
      </c>
      <c r="T8" s="264"/>
      <c r="U8" s="264"/>
      <c r="V8" s="8" t="s">
        <v>13</v>
      </c>
    </row>
    <row r="9" spans="1:22" s="9" customFormat="1" ht="24" customHeight="1" thickBot="1" x14ac:dyDescent="0.4">
      <c r="A9" s="273" t="s">
        <v>14</v>
      </c>
      <c r="B9" s="275" t="s">
        <v>15</v>
      </c>
      <c r="C9" s="277" t="s">
        <v>16</v>
      </c>
      <c r="D9" s="279" t="s">
        <v>17</v>
      </c>
      <c r="E9" s="280"/>
      <c r="F9" s="281"/>
      <c r="G9" s="282" t="s">
        <v>18</v>
      </c>
      <c r="H9" s="282" t="s">
        <v>19</v>
      </c>
      <c r="I9" s="279" t="s">
        <v>20</v>
      </c>
      <c r="J9" s="280"/>
      <c r="K9" s="281"/>
      <c r="L9" s="47">
        <v>1</v>
      </c>
      <c r="M9" s="47">
        <v>2</v>
      </c>
      <c r="N9" s="48">
        <v>3</v>
      </c>
      <c r="O9" s="49">
        <v>4</v>
      </c>
      <c r="P9" s="47">
        <v>5</v>
      </c>
      <c r="Q9" s="48">
        <v>6</v>
      </c>
      <c r="R9" s="49">
        <v>7</v>
      </c>
      <c r="S9" s="49">
        <v>8</v>
      </c>
      <c r="T9" s="47">
        <v>9</v>
      </c>
      <c r="U9" s="48">
        <v>10</v>
      </c>
      <c r="V9" s="47">
        <v>11</v>
      </c>
    </row>
    <row r="10" spans="1:22" s="10" customFormat="1" ht="125.5" customHeight="1" thickBot="1" x14ac:dyDescent="0.4">
      <c r="A10" s="274"/>
      <c r="B10" s="276"/>
      <c r="C10" s="278"/>
      <c r="D10" s="50" t="s">
        <v>21</v>
      </c>
      <c r="E10" s="50" t="s">
        <v>22</v>
      </c>
      <c r="F10" s="50" t="s">
        <v>23</v>
      </c>
      <c r="G10" s="283"/>
      <c r="H10" s="283"/>
      <c r="I10" s="50" t="s">
        <v>21</v>
      </c>
      <c r="J10" s="50" t="s">
        <v>24</v>
      </c>
      <c r="K10" s="51" t="s">
        <v>25</v>
      </c>
      <c r="L10" s="52" t="s">
        <v>26</v>
      </c>
      <c r="M10" s="52" t="s">
        <v>27</v>
      </c>
      <c r="N10" s="53" t="s">
        <v>28</v>
      </c>
      <c r="O10" s="53" t="s">
        <v>29</v>
      </c>
      <c r="P10" s="53" t="s">
        <v>30</v>
      </c>
      <c r="Q10" s="53" t="s">
        <v>31</v>
      </c>
      <c r="R10" s="54" t="s">
        <v>32</v>
      </c>
      <c r="S10" s="54" t="s">
        <v>33</v>
      </c>
      <c r="T10" s="54" t="s">
        <v>34</v>
      </c>
      <c r="U10" s="54" t="s">
        <v>35</v>
      </c>
      <c r="V10" s="54" t="s">
        <v>36</v>
      </c>
    </row>
    <row r="11" spans="1:22" s="17" customFormat="1" ht="67.5" customHeight="1" x14ac:dyDescent="0.35">
      <c r="A11" s="252" t="s">
        <v>37</v>
      </c>
      <c r="B11" s="255" t="s">
        <v>38</v>
      </c>
      <c r="C11" s="11" t="s">
        <v>39</v>
      </c>
      <c r="D11" s="12" t="s">
        <v>40</v>
      </c>
      <c r="E11" s="13">
        <v>1</v>
      </c>
      <c r="F11" s="13">
        <v>4</v>
      </c>
      <c r="G11" s="14" t="s">
        <v>41</v>
      </c>
      <c r="H11" s="14" t="s">
        <v>42</v>
      </c>
      <c r="I11" s="15" t="s">
        <v>43</v>
      </c>
      <c r="J11" s="16">
        <v>1</v>
      </c>
      <c r="K11" s="101">
        <v>4</v>
      </c>
      <c r="L11" s="257">
        <v>2020630010111</v>
      </c>
      <c r="M11" s="258" t="s">
        <v>44</v>
      </c>
      <c r="N11" s="258" t="s">
        <v>45</v>
      </c>
      <c r="O11" s="55" t="s">
        <v>46</v>
      </c>
      <c r="P11" s="56">
        <v>1</v>
      </c>
      <c r="Q11" s="56">
        <v>1</v>
      </c>
      <c r="R11" s="55" t="s">
        <v>42</v>
      </c>
      <c r="S11" s="55" t="s">
        <v>47</v>
      </c>
      <c r="T11" s="55" t="s">
        <v>48</v>
      </c>
      <c r="U11" s="120">
        <v>20000000</v>
      </c>
      <c r="V11" s="121" t="s">
        <v>49</v>
      </c>
    </row>
    <row r="12" spans="1:22" s="17" customFormat="1" ht="42" customHeight="1" x14ac:dyDescent="0.35">
      <c r="A12" s="253"/>
      <c r="B12" s="256"/>
      <c r="C12" s="33" t="s">
        <v>50</v>
      </c>
      <c r="D12" s="33" t="s">
        <v>40</v>
      </c>
      <c r="E12" s="19">
        <v>1</v>
      </c>
      <c r="F12" s="19">
        <v>4</v>
      </c>
      <c r="G12" s="34" t="s">
        <v>41</v>
      </c>
      <c r="H12" s="34" t="s">
        <v>51</v>
      </c>
      <c r="I12" s="20" t="s">
        <v>52</v>
      </c>
      <c r="J12" s="23">
        <v>1</v>
      </c>
      <c r="K12" s="102">
        <v>4</v>
      </c>
      <c r="L12" s="177"/>
      <c r="M12" s="152"/>
      <c r="N12" s="152"/>
      <c r="O12" s="88" t="s">
        <v>53</v>
      </c>
      <c r="P12" s="87">
        <v>0</v>
      </c>
      <c r="Q12" s="87">
        <v>1</v>
      </c>
      <c r="R12" s="88" t="s">
        <v>51</v>
      </c>
      <c r="S12" s="88" t="s">
        <v>54</v>
      </c>
      <c r="T12" s="88" t="s">
        <v>48</v>
      </c>
      <c r="U12" s="108">
        <v>80000000</v>
      </c>
      <c r="V12" s="65" t="s">
        <v>49</v>
      </c>
    </row>
    <row r="13" spans="1:22" s="17" customFormat="1" ht="86.5" customHeight="1" x14ac:dyDescent="0.35">
      <c r="A13" s="254"/>
      <c r="B13" s="59" t="s">
        <v>55</v>
      </c>
      <c r="C13" s="60" t="s">
        <v>56</v>
      </c>
      <c r="D13" s="61" t="s">
        <v>57</v>
      </c>
      <c r="E13" s="57">
        <v>0</v>
      </c>
      <c r="F13" s="57">
        <v>1</v>
      </c>
      <c r="G13" s="62" t="s">
        <v>58</v>
      </c>
      <c r="H13" s="63" t="s">
        <v>59</v>
      </c>
      <c r="I13" s="64" t="s">
        <v>52</v>
      </c>
      <c r="J13" s="57">
        <v>0</v>
      </c>
      <c r="K13" s="103">
        <v>1</v>
      </c>
      <c r="L13" s="91">
        <v>2020630010104</v>
      </c>
      <c r="M13" s="88" t="s">
        <v>60</v>
      </c>
      <c r="N13" s="88" t="s">
        <v>61</v>
      </c>
      <c r="O13" s="92" t="s">
        <v>62</v>
      </c>
      <c r="P13" s="66">
        <v>0</v>
      </c>
      <c r="Q13" s="66">
        <v>1</v>
      </c>
      <c r="R13" s="96" t="s">
        <v>63</v>
      </c>
      <c r="S13" s="57" t="s">
        <v>64</v>
      </c>
      <c r="T13" s="64" t="s">
        <v>48</v>
      </c>
      <c r="U13" s="108">
        <v>320000000</v>
      </c>
      <c r="V13" s="65" t="s">
        <v>49</v>
      </c>
    </row>
    <row r="14" spans="1:22" s="17" customFormat="1" ht="29.25" customHeight="1" x14ac:dyDescent="0.35">
      <c r="A14" s="266" t="s">
        <v>65</v>
      </c>
      <c r="B14" s="212" t="s">
        <v>66</v>
      </c>
      <c r="C14" s="212" t="s">
        <v>67</v>
      </c>
      <c r="D14" s="166" t="s">
        <v>68</v>
      </c>
      <c r="E14" s="185">
        <v>1</v>
      </c>
      <c r="F14" s="185">
        <v>1</v>
      </c>
      <c r="G14" s="238" t="s">
        <v>69</v>
      </c>
      <c r="H14" s="238" t="s">
        <v>70</v>
      </c>
      <c r="I14" s="269" t="s">
        <v>70</v>
      </c>
      <c r="J14" s="229">
        <v>1</v>
      </c>
      <c r="K14" s="251">
        <v>1</v>
      </c>
      <c r="L14" s="177">
        <v>2020630010006</v>
      </c>
      <c r="M14" s="187" t="s">
        <v>71</v>
      </c>
      <c r="N14" s="151" t="s">
        <v>72</v>
      </c>
      <c r="O14" s="243" t="s">
        <v>73</v>
      </c>
      <c r="P14" s="151">
        <v>12</v>
      </c>
      <c r="Q14" s="151">
        <v>12</v>
      </c>
      <c r="R14" s="152" t="s">
        <v>70</v>
      </c>
      <c r="S14" s="88" t="s">
        <v>74</v>
      </c>
      <c r="T14" s="88" t="s">
        <v>75</v>
      </c>
      <c r="U14" s="109">
        <f>430000000*12</f>
        <v>5160000000</v>
      </c>
      <c r="V14" s="248" t="s">
        <v>49</v>
      </c>
    </row>
    <row r="15" spans="1:22" s="17" customFormat="1" ht="27" customHeight="1" x14ac:dyDescent="0.35">
      <c r="A15" s="267"/>
      <c r="B15" s="213"/>
      <c r="C15" s="213"/>
      <c r="D15" s="167"/>
      <c r="E15" s="185"/>
      <c r="F15" s="185"/>
      <c r="G15" s="238"/>
      <c r="H15" s="238"/>
      <c r="I15" s="269"/>
      <c r="J15" s="229"/>
      <c r="K15" s="251"/>
      <c r="L15" s="177"/>
      <c r="M15" s="187"/>
      <c r="N15" s="151"/>
      <c r="O15" s="243"/>
      <c r="P15" s="151"/>
      <c r="Q15" s="151"/>
      <c r="R15" s="152"/>
      <c r="S15" s="88" t="s">
        <v>76</v>
      </c>
      <c r="T15" s="88" t="s">
        <v>77</v>
      </c>
      <c r="U15" s="109">
        <v>27000000</v>
      </c>
      <c r="V15" s="248"/>
    </row>
    <row r="16" spans="1:22" s="17" customFormat="1" ht="42" customHeight="1" x14ac:dyDescent="0.35">
      <c r="A16" s="267"/>
      <c r="B16" s="213"/>
      <c r="C16" s="213"/>
      <c r="D16" s="167"/>
      <c r="E16" s="185"/>
      <c r="F16" s="185"/>
      <c r="G16" s="238"/>
      <c r="H16" s="238"/>
      <c r="I16" s="269"/>
      <c r="J16" s="229"/>
      <c r="K16" s="251"/>
      <c r="L16" s="177"/>
      <c r="M16" s="187"/>
      <c r="N16" s="151"/>
      <c r="O16" s="97" t="s">
        <v>78</v>
      </c>
      <c r="P16" s="87">
        <v>12</v>
      </c>
      <c r="Q16" s="87">
        <v>12</v>
      </c>
      <c r="R16" s="152"/>
      <c r="S16" s="152" t="s">
        <v>74</v>
      </c>
      <c r="T16" s="88" t="s">
        <v>75</v>
      </c>
      <c r="U16" s="109">
        <f>530000000*12+724000+315000000</f>
        <v>6675724000</v>
      </c>
      <c r="V16" s="248"/>
    </row>
    <row r="17" spans="1:24" s="17" customFormat="1" ht="151" customHeight="1" x14ac:dyDescent="0.35">
      <c r="A17" s="267"/>
      <c r="B17" s="213"/>
      <c r="C17" s="213"/>
      <c r="D17" s="167"/>
      <c r="E17" s="185"/>
      <c r="F17" s="185"/>
      <c r="G17" s="238"/>
      <c r="H17" s="238"/>
      <c r="I17" s="269"/>
      <c r="J17" s="229"/>
      <c r="K17" s="251"/>
      <c r="L17" s="177"/>
      <c r="M17" s="187"/>
      <c r="N17" s="151"/>
      <c r="O17" s="97" t="s">
        <v>79</v>
      </c>
      <c r="P17" s="87">
        <v>4</v>
      </c>
      <c r="Q17" s="87">
        <v>3</v>
      </c>
      <c r="R17" s="152"/>
      <c r="S17" s="152"/>
      <c r="T17" s="88" t="s">
        <v>75</v>
      </c>
      <c r="U17" s="109">
        <f>3500000*11+2800000*11+3000000*11</f>
        <v>102300000</v>
      </c>
      <c r="V17" s="248"/>
    </row>
    <row r="18" spans="1:24" s="17" customFormat="1" ht="69.75" customHeight="1" x14ac:dyDescent="0.35">
      <c r="A18" s="267"/>
      <c r="B18" s="213"/>
      <c r="C18" s="213"/>
      <c r="D18" s="167"/>
      <c r="E18" s="151"/>
      <c r="F18" s="151"/>
      <c r="G18" s="238"/>
      <c r="H18" s="238"/>
      <c r="I18" s="269"/>
      <c r="J18" s="151"/>
      <c r="K18" s="247"/>
      <c r="L18" s="177"/>
      <c r="M18" s="187"/>
      <c r="N18" s="151"/>
      <c r="O18" s="92" t="s">
        <v>80</v>
      </c>
      <c r="P18" s="87">
        <v>1</v>
      </c>
      <c r="Q18" s="87">
        <v>1</v>
      </c>
      <c r="R18" s="152"/>
      <c r="S18" s="152"/>
      <c r="T18" s="88" t="s">
        <v>75</v>
      </c>
      <c r="U18" s="109">
        <f>(2200000*11)</f>
        <v>24200000</v>
      </c>
      <c r="V18" s="248"/>
    </row>
    <row r="19" spans="1:24" s="17" customFormat="1" ht="69.75" customHeight="1" x14ac:dyDescent="0.35">
      <c r="A19" s="267"/>
      <c r="B19" s="189"/>
      <c r="C19" s="189"/>
      <c r="D19" s="217"/>
      <c r="E19" s="58">
        <v>0</v>
      </c>
      <c r="F19" s="67">
        <v>0.02</v>
      </c>
      <c r="G19" s="68" t="s">
        <v>69</v>
      </c>
      <c r="H19" s="69" t="s">
        <v>81</v>
      </c>
      <c r="I19" s="70" t="s">
        <v>81</v>
      </c>
      <c r="J19" s="58">
        <v>0</v>
      </c>
      <c r="K19" s="104">
        <v>0.02</v>
      </c>
      <c r="L19" s="177"/>
      <c r="M19" s="187"/>
      <c r="N19" s="151"/>
      <c r="O19" s="86" t="s">
        <v>301</v>
      </c>
      <c r="P19" s="87">
        <v>0</v>
      </c>
      <c r="Q19" s="87">
        <v>0.5</v>
      </c>
      <c r="R19" s="99" t="s">
        <v>81</v>
      </c>
      <c r="S19" s="88" t="s">
        <v>82</v>
      </c>
      <c r="T19" s="88" t="s">
        <v>83</v>
      </c>
      <c r="U19" s="109">
        <v>1616498198</v>
      </c>
      <c r="V19" s="65" t="s">
        <v>49</v>
      </c>
    </row>
    <row r="20" spans="1:24" s="17" customFormat="1" ht="69.75" customHeight="1" x14ac:dyDescent="0.35">
      <c r="A20" s="267"/>
      <c r="B20" s="212" t="s">
        <v>84</v>
      </c>
      <c r="C20" s="212">
        <v>9.11</v>
      </c>
      <c r="D20" s="212" t="s">
        <v>85</v>
      </c>
      <c r="E20" s="233">
        <v>15500</v>
      </c>
      <c r="F20" s="249" t="s">
        <v>86</v>
      </c>
      <c r="G20" s="212" t="s">
        <v>87</v>
      </c>
      <c r="H20" s="212" t="s">
        <v>88</v>
      </c>
      <c r="I20" s="166" t="s">
        <v>89</v>
      </c>
      <c r="J20" s="233">
        <v>0</v>
      </c>
      <c r="K20" s="235" t="s">
        <v>86</v>
      </c>
      <c r="L20" s="177">
        <v>2020630010109</v>
      </c>
      <c r="M20" s="151" t="s">
        <v>90</v>
      </c>
      <c r="N20" s="151" t="s">
        <v>91</v>
      </c>
      <c r="O20" s="243" t="s">
        <v>92</v>
      </c>
      <c r="P20" s="151">
        <v>0</v>
      </c>
      <c r="Q20" s="225">
        <v>5122.1899999999996</v>
      </c>
      <c r="R20" s="151" t="s">
        <v>93</v>
      </c>
      <c r="S20" s="88" t="s">
        <v>94</v>
      </c>
      <c r="T20" s="88" t="s">
        <v>48</v>
      </c>
      <c r="U20" s="109">
        <v>62000000</v>
      </c>
      <c r="V20" s="65" t="s">
        <v>49</v>
      </c>
    </row>
    <row r="21" spans="1:24" s="17" customFormat="1" ht="69.75" customHeight="1" x14ac:dyDescent="0.25">
      <c r="A21" s="267"/>
      <c r="B21" s="213"/>
      <c r="C21" s="213"/>
      <c r="D21" s="213"/>
      <c r="E21" s="234"/>
      <c r="F21" s="250"/>
      <c r="G21" s="213"/>
      <c r="H21" s="213"/>
      <c r="I21" s="167"/>
      <c r="J21" s="234"/>
      <c r="K21" s="236"/>
      <c r="L21" s="177"/>
      <c r="M21" s="151"/>
      <c r="N21" s="151"/>
      <c r="O21" s="243"/>
      <c r="P21" s="151"/>
      <c r="Q21" s="225"/>
      <c r="R21" s="151"/>
      <c r="S21" s="71" t="s">
        <v>95</v>
      </c>
      <c r="T21" s="88" t="s">
        <v>96</v>
      </c>
      <c r="U21" s="110">
        <f>57294590</f>
        <v>57294590</v>
      </c>
      <c r="V21" s="65" t="s">
        <v>49</v>
      </c>
    </row>
    <row r="22" spans="1:24" s="17" customFormat="1" ht="132.75" customHeight="1" x14ac:dyDescent="0.35">
      <c r="A22" s="267"/>
      <c r="B22" s="213"/>
      <c r="C22" s="213"/>
      <c r="D22" s="213"/>
      <c r="E22" s="151">
        <v>1</v>
      </c>
      <c r="F22" s="237">
        <v>1</v>
      </c>
      <c r="G22" s="213"/>
      <c r="H22" s="238" t="s">
        <v>97</v>
      </c>
      <c r="I22" s="239" t="s">
        <v>97</v>
      </c>
      <c r="J22" s="151">
        <v>1</v>
      </c>
      <c r="K22" s="242">
        <v>1</v>
      </c>
      <c r="L22" s="177"/>
      <c r="M22" s="151"/>
      <c r="N22" s="151"/>
      <c r="O22" s="97" t="s">
        <v>98</v>
      </c>
      <c r="P22" s="87">
        <v>2</v>
      </c>
      <c r="Q22" s="87">
        <v>5</v>
      </c>
      <c r="R22" s="151" t="s">
        <v>99</v>
      </c>
      <c r="S22" s="151" t="s">
        <v>100</v>
      </c>
      <c r="T22" s="88" t="s">
        <v>48</v>
      </c>
      <c r="U22" s="109">
        <v>94600000</v>
      </c>
      <c r="V22" s="65" t="s">
        <v>49</v>
      </c>
    </row>
    <row r="23" spans="1:24" s="17" customFormat="1" ht="130.5" customHeight="1" x14ac:dyDescent="0.35">
      <c r="A23" s="267"/>
      <c r="B23" s="213"/>
      <c r="C23" s="213"/>
      <c r="D23" s="213"/>
      <c r="E23" s="151"/>
      <c r="F23" s="237"/>
      <c r="G23" s="213"/>
      <c r="H23" s="238"/>
      <c r="I23" s="240"/>
      <c r="J23" s="151"/>
      <c r="K23" s="242"/>
      <c r="L23" s="177"/>
      <c r="M23" s="151"/>
      <c r="N23" s="151"/>
      <c r="O23" s="92" t="s">
        <v>101</v>
      </c>
      <c r="P23" s="87">
        <v>1</v>
      </c>
      <c r="Q23" s="87">
        <v>2</v>
      </c>
      <c r="R23" s="151"/>
      <c r="S23" s="151"/>
      <c r="T23" s="88" t="s">
        <v>48</v>
      </c>
      <c r="U23" s="109">
        <f>3000000*11</f>
        <v>33000000</v>
      </c>
      <c r="V23" s="65" t="s">
        <v>49</v>
      </c>
      <c r="X23" s="21"/>
    </row>
    <row r="24" spans="1:24" s="17" customFormat="1" ht="137.25" customHeight="1" x14ac:dyDescent="0.35">
      <c r="A24" s="267"/>
      <c r="B24" s="213"/>
      <c r="C24" s="213"/>
      <c r="D24" s="213"/>
      <c r="E24" s="151"/>
      <c r="F24" s="237"/>
      <c r="G24" s="213"/>
      <c r="H24" s="238"/>
      <c r="I24" s="240"/>
      <c r="J24" s="151"/>
      <c r="K24" s="242"/>
      <c r="L24" s="177"/>
      <c r="M24" s="151"/>
      <c r="N24" s="151"/>
      <c r="O24" s="92" t="s">
        <v>102</v>
      </c>
      <c r="P24" s="87">
        <v>1</v>
      </c>
      <c r="Q24" s="87">
        <v>1</v>
      </c>
      <c r="R24" s="151"/>
      <c r="S24" s="151" t="s">
        <v>100</v>
      </c>
      <c r="T24" s="88" t="s">
        <v>48</v>
      </c>
      <c r="U24" s="109">
        <f>1700000*11</f>
        <v>18700000</v>
      </c>
      <c r="V24" s="65" t="s">
        <v>49</v>
      </c>
    </row>
    <row r="25" spans="1:24" s="17" customFormat="1" ht="87" customHeight="1" x14ac:dyDescent="0.35">
      <c r="A25" s="267"/>
      <c r="B25" s="213"/>
      <c r="C25" s="213"/>
      <c r="D25" s="213"/>
      <c r="E25" s="151"/>
      <c r="F25" s="237"/>
      <c r="G25" s="213"/>
      <c r="H25" s="238"/>
      <c r="I25" s="240"/>
      <c r="J25" s="151"/>
      <c r="K25" s="242"/>
      <c r="L25" s="177"/>
      <c r="M25" s="151"/>
      <c r="N25" s="151"/>
      <c r="O25" s="92" t="s">
        <v>103</v>
      </c>
      <c r="P25" s="87">
        <v>0</v>
      </c>
      <c r="Q25" s="87">
        <v>1</v>
      </c>
      <c r="R25" s="151"/>
      <c r="S25" s="151"/>
      <c r="T25" s="88" t="s">
        <v>48</v>
      </c>
      <c r="U25" s="109">
        <v>50000000</v>
      </c>
      <c r="V25" s="65" t="s">
        <v>49</v>
      </c>
    </row>
    <row r="26" spans="1:24" s="17" customFormat="1" ht="69" customHeight="1" x14ac:dyDescent="0.35">
      <c r="A26" s="267"/>
      <c r="B26" s="213"/>
      <c r="C26" s="213"/>
      <c r="D26" s="213"/>
      <c r="E26" s="151"/>
      <c r="F26" s="151"/>
      <c r="G26" s="213"/>
      <c r="H26" s="238"/>
      <c r="I26" s="240"/>
      <c r="J26" s="151"/>
      <c r="K26" s="242"/>
      <c r="L26" s="177"/>
      <c r="M26" s="151"/>
      <c r="N26" s="151"/>
      <c r="O26" s="96" t="s">
        <v>104</v>
      </c>
      <c r="P26" s="87">
        <v>1</v>
      </c>
      <c r="Q26" s="87">
        <v>1</v>
      </c>
      <c r="R26" s="151"/>
      <c r="S26" s="151"/>
      <c r="T26" s="88" t="s">
        <v>48</v>
      </c>
      <c r="U26" s="111">
        <f>20000000</f>
        <v>20000000</v>
      </c>
      <c r="V26" s="65" t="s">
        <v>49</v>
      </c>
    </row>
    <row r="27" spans="1:24" s="17" customFormat="1" ht="47.25" customHeight="1" x14ac:dyDescent="0.35">
      <c r="A27" s="267"/>
      <c r="B27" s="213"/>
      <c r="C27" s="213"/>
      <c r="D27" s="213"/>
      <c r="E27" s="151"/>
      <c r="F27" s="151"/>
      <c r="G27" s="213"/>
      <c r="H27" s="238"/>
      <c r="I27" s="240"/>
      <c r="J27" s="151"/>
      <c r="K27" s="242"/>
      <c r="L27" s="177"/>
      <c r="M27" s="151"/>
      <c r="N27" s="151"/>
      <c r="O27" s="96" t="s">
        <v>105</v>
      </c>
      <c r="P27" s="87">
        <v>0</v>
      </c>
      <c r="Q27" s="87">
        <v>1</v>
      </c>
      <c r="R27" s="151"/>
      <c r="S27" s="151"/>
      <c r="T27" s="88" t="s">
        <v>48</v>
      </c>
      <c r="U27" s="111">
        <v>80000000</v>
      </c>
      <c r="V27" s="65" t="s">
        <v>49</v>
      </c>
    </row>
    <row r="28" spans="1:24" s="17" customFormat="1" ht="47.25" customHeight="1" x14ac:dyDescent="0.35">
      <c r="A28" s="267"/>
      <c r="B28" s="213"/>
      <c r="C28" s="213"/>
      <c r="D28" s="213"/>
      <c r="E28" s="151"/>
      <c r="F28" s="151"/>
      <c r="G28" s="213"/>
      <c r="H28" s="238"/>
      <c r="I28" s="240"/>
      <c r="J28" s="151"/>
      <c r="K28" s="242"/>
      <c r="L28" s="177"/>
      <c r="M28" s="151"/>
      <c r="N28" s="151"/>
      <c r="O28" s="96" t="s">
        <v>106</v>
      </c>
      <c r="P28" s="87">
        <v>0</v>
      </c>
      <c r="Q28" s="87">
        <v>2</v>
      </c>
      <c r="R28" s="151"/>
      <c r="S28" s="87" t="s">
        <v>107</v>
      </c>
      <c r="T28" s="88" t="s">
        <v>96</v>
      </c>
      <c r="U28" s="111">
        <v>97000000</v>
      </c>
      <c r="V28" s="65" t="s">
        <v>49</v>
      </c>
    </row>
    <row r="29" spans="1:24" s="17" customFormat="1" ht="85.5" customHeight="1" x14ac:dyDescent="0.35">
      <c r="A29" s="267"/>
      <c r="B29" s="213"/>
      <c r="C29" s="213"/>
      <c r="D29" s="213"/>
      <c r="E29" s="151"/>
      <c r="F29" s="151"/>
      <c r="G29" s="213"/>
      <c r="H29" s="238"/>
      <c r="I29" s="241"/>
      <c r="J29" s="151"/>
      <c r="K29" s="242"/>
      <c r="L29" s="177"/>
      <c r="M29" s="151"/>
      <c r="N29" s="151"/>
      <c r="O29" s="22" t="s">
        <v>299</v>
      </c>
      <c r="P29" s="87">
        <v>1</v>
      </c>
      <c r="Q29" s="87">
        <v>1</v>
      </c>
      <c r="R29" s="151"/>
      <c r="S29" s="96" t="s">
        <v>100</v>
      </c>
      <c r="T29" s="88" t="s">
        <v>48</v>
      </c>
      <c r="U29" s="111">
        <v>3700000</v>
      </c>
      <c r="V29" s="65" t="s">
        <v>49</v>
      </c>
    </row>
    <row r="30" spans="1:24" s="17" customFormat="1" ht="20.25" customHeight="1" x14ac:dyDescent="0.35">
      <c r="A30" s="267"/>
      <c r="B30" s="213"/>
      <c r="C30" s="213"/>
      <c r="D30" s="213"/>
      <c r="E30" s="185">
        <v>0</v>
      </c>
      <c r="F30" s="185">
        <v>1</v>
      </c>
      <c r="G30" s="213"/>
      <c r="H30" s="238" t="s">
        <v>108</v>
      </c>
      <c r="I30" s="152" t="s">
        <v>109</v>
      </c>
      <c r="J30" s="229">
        <v>0</v>
      </c>
      <c r="K30" s="251">
        <v>1</v>
      </c>
      <c r="L30" s="177"/>
      <c r="M30" s="151"/>
      <c r="N30" s="151"/>
      <c r="O30" s="152" t="s">
        <v>110</v>
      </c>
      <c r="P30" s="151">
        <v>0</v>
      </c>
      <c r="Q30" s="151">
        <v>1</v>
      </c>
      <c r="R30" s="152" t="s">
        <v>111</v>
      </c>
      <c r="S30" s="151" t="s">
        <v>112</v>
      </c>
      <c r="T30" s="151" t="s">
        <v>113</v>
      </c>
      <c r="U30" s="230">
        <v>500000000</v>
      </c>
      <c r="V30" s="226" t="s">
        <v>49</v>
      </c>
    </row>
    <row r="31" spans="1:24" s="17" customFormat="1" ht="12" customHeight="1" x14ac:dyDescent="0.35">
      <c r="A31" s="267"/>
      <c r="B31" s="213"/>
      <c r="C31" s="213"/>
      <c r="D31" s="213"/>
      <c r="E31" s="151"/>
      <c r="F31" s="151"/>
      <c r="G31" s="213"/>
      <c r="H31" s="238"/>
      <c r="I31" s="152"/>
      <c r="J31" s="151"/>
      <c r="K31" s="247"/>
      <c r="L31" s="177"/>
      <c r="M31" s="151"/>
      <c r="N31" s="151"/>
      <c r="O31" s="152"/>
      <c r="P31" s="151"/>
      <c r="Q31" s="151"/>
      <c r="R31" s="152"/>
      <c r="S31" s="151"/>
      <c r="T31" s="151"/>
      <c r="U31" s="230"/>
      <c r="V31" s="226"/>
    </row>
    <row r="32" spans="1:24" s="17" customFormat="1" ht="42" customHeight="1" x14ac:dyDescent="0.35">
      <c r="A32" s="267"/>
      <c r="B32" s="213"/>
      <c r="C32" s="213"/>
      <c r="D32" s="213"/>
      <c r="E32" s="151"/>
      <c r="F32" s="151"/>
      <c r="G32" s="213"/>
      <c r="H32" s="238"/>
      <c r="I32" s="152"/>
      <c r="J32" s="151"/>
      <c r="K32" s="247"/>
      <c r="L32" s="177"/>
      <c r="M32" s="151"/>
      <c r="N32" s="151"/>
      <c r="O32" s="152"/>
      <c r="P32" s="151"/>
      <c r="Q32" s="151"/>
      <c r="R32" s="152"/>
      <c r="S32" s="96" t="s">
        <v>114</v>
      </c>
      <c r="T32" s="96" t="s">
        <v>115</v>
      </c>
      <c r="U32" s="73">
        <f>1233717965+19111766501</f>
        <v>20345484466</v>
      </c>
      <c r="V32" s="226"/>
    </row>
    <row r="33" spans="1:22" s="17" customFormat="1" ht="64.5" customHeight="1" x14ac:dyDescent="0.35">
      <c r="A33" s="267"/>
      <c r="B33" s="213"/>
      <c r="C33" s="213"/>
      <c r="D33" s="213"/>
      <c r="E33" s="212">
        <v>0</v>
      </c>
      <c r="F33" s="212" t="s">
        <v>116</v>
      </c>
      <c r="G33" s="213"/>
      <c r="H33" s="212" t="s">
        <v>117</v>
      </c>
      <c r="I33" s="212" t="s">
        <v>118</v>
      </c>
      <c r="J33" s="212">
        <v>0</v>
      </c>
      <c r="K33" s="231" t="s">
        <v>116</v>
      </c>
      <c r="L33" s="177"/>
      <c r="M33" s="151"/>
      <c r="N33" s="151"/>
      <c r="O33" s="88" t="s">
        <v>119</v>
      </c>
      <c r="P33" s="87">
        <v>0</v>
      </c>
      <c r="Q33" s="87">
        <v>1</v>
      </c>
      <c r="R33" s="151" t="s">
        <v>117</v>
      </c>
      <c r="S33" s="185" t="s">
        <v>120</v>
      </c>
      <c r="T33" s="88" t="s">
        <v>48</v>
      </c>
      <c r="U33" s="108">
        <v>5000000</v>
      </c>
      <c r="V33" s="65" t="s">
        <v>49</v>
      </c>
    </row>
    <row r="34" spans="1:22" s="17" customFormat="1" ht="60" customHeight="1" x14ac:dyDescent="0.35">
      <c r="A34" s="267"/>
      <c r="B34" s="213"/>
      <c r="C34" s="213"/>
      <c r="D34" s="213"/>
      <c r="E34" s="213"/>
      <c r="F34" s="213"/>
      <c r="G34" s="213"/>
      <c r="H34" s="213"/>
      <c r="I34" s="213"/>
      <c r="J34" s="213"/>
      <c r="K34" s="232"/>
      <c r="L34" s="177"/>
      <c r="M34" s="151"/>
      <c r="N34" s="151"/>
      <c r="O34" s="88" t="s">
        <v>121</v>
      </c>
      <c r="P34" s="87">
        <v>0</v>
      </c>
      <c r="Q34" s="87">
        <v>1</v>
      </c>
      <c r="R34" s="151"/>
      <c r="S34" s="185"/>
      <c r="T34" s="88" t="s">
        <v>48</v>
      </c>
      <c r="U34" s="108">
        <v>10000000</v>
      </c>
      <c r="V34" s="65" t="s">
        <v>49</v>
      </c>
    </row>
    <row r="35" spans="1:22" s="17" customFormat="1" ht="107.15" customHeight="1" x14ac:dyDescent="0.35">
      <c r="A35" s="267"/>
      <c r="B35" s="213"/>
      <c r="C35" s="213"/>
      <c r="D35" s="213"/>
      <c r="E35" s="213"/>
      <c r="F35" s="213"/>
      <c r="G35" s="213"/>
      <c r="H35" s="213"/>
      <c r="I35" s="213"/>
      <c r="J35" s="213"/>
      <c r="K35" s="232"/>
      <c r="L35" s="177"/>
      <c r="M35" s="151"/>
      <c r="N35" s="151"/>
      <c r="O35" s="88" t="s">
        <v>122</v>
      </c>
      <c r="P35" s="87">
        <v>0</v>
      </c>
      <c r="Q35" s="87">
        <v>1</v>
      </c>
      <c r="R35" s="151"/>
      <c r="S35" s="92" t="s">
        <v>123</v>
      </c>
      <c r="T35" s="88" t="s">
        <v>124</v>
      </c>
      <c r="U35" s="108">
        <v>350000000</v>
      </c>
      <c r="V35" s="65" t="s">
        <v>49</v>
      </c>
    </row>
    <row r="36" spans="1:22" s="17" customFormat="1" ht="62.25" customHeight="1" x14ac:dyDescent="0.35">
      <c r="A36" s="267"/>
      <c r="B36" s="213"/>
      <c r="C36" s="213"/>
      <c r="D36" s="213"/>
      <c r="E36" s="213"/>
      <c r="F36" s="213"/>
      <c r="G36" s="213"/>
      <c r="H36" s="213"/>
      <c r="I36" s="213"/>
      <c r="J36" s="213"/>
      <c r="K36" s="232"/>
      <c r="L36" s="177"/>
      <c r="M36" s="151"/>
      <c r="N36" s="151"/>
      <c r="O36" s="88" t="s">
        <v>125</v>
      </c>
      <c r="P36" s="87">
        <v>0</v>
      </c>
      <c r="Q36" s="95">
        <v>1</v>
      </c>
      <c r="R36" s="151"/>
      <c r="S36" s="185" t="s">
        <v>120</v>
      </c>
      <c r="T36" s="88" t="s">
        <v>48</v>
      </c>
      <c r="U36" s="108">
        <v>50000000</v>
      </c>
      <c r="V36" s="65" t="s">
        <v>49</v>
      </c>
    </row>
    <row r="37" spans="1:22" s="17" customFormat="1" ht="84" customHeight="1" x14ac:dyDescent="0.35">
      <c r="A37" s="267"/>
      <c r="B37" s="213"/>
      <c r="C37" s="213"/>
      <c r="D37" s="213"/>
      <c r="E37" s="213"/>
      <c r="F37" s="213"/>
      <c r="G37" s="213"/>
      <c r="H37" s="213"/>
      <c r="I37" s="213"/>
      <c r="J37" s="213"/>
      <c r="K37" s="232"/>
      <c r="L37" s="177"/>
      <c r="M37" s="151"/>
      <c r="N37" s="151"/>
      <c r="O37" s="88" t="s">
        <v>126</v>
      </c>
      <c r="P37" s="87">
        <v>2</v>
      </c>
      <c r="Q37" s="87">
        <v>1</v>
      </c>
      <c r="R37" s="151"/>
      <c r="S37" s="185"/>
      <c r="T37" s="88" t="s">
        <v>48</v>
      </c>
      <c r="U37" s="108">
        <f>(2200000*11)-400</f>
        <v>24199600</v>
      </c>
      <c r="V37" s="65" t="s">
        <v>49</v>
      </c>
    </row>
    <row r="38" spans="1:22" s="17" customFormat="1" ht="102" customHeight="1" x14ac:dyDescent="0.35">
      <c r="A38" s="267"/>
      <c r="B38" s="213"/>
      <c r="C38" s="213"/>
      <c r="D38" s="213"/>
      <c r="E38" s="166">
        <v>0</v>
      </c>
      <c r="F38" s="166" t="s">
        <v>127</v>
      </c>
      <c r="G38" s="213"/>
      <c r="H38" s="166" t="s">
        <v>128</v>
      </c>
      <c r="I38" s="244" t="s">
        <v>128</v>
      </c>
      <c r="J38" s="229" t="s">
        <v>129</v>
      </c>
      <c r="K38" s="246" t="s">
        <v>127</v>
      </c>
      <c r="L38" s="177"/>
      <c r="M38" s="151"/>
      <c r="N38" s="151"/>
      <c r="O38" s="88" t="s">
        <v>130</v>
      </c>
      <c r="P38" s="75">
        <v>2</v>
      </c>
      <c r="Q38" s="87">
        <v>2</v>
      </c>
      <c r="R38" s="151" t="s">
        <v>128</v>
      </c>
      <c r="S38" s="94" t="s">
        <v>131</v>
      </c>
      <c r="T38" s="97" t="s">
        <v>48</v>
      </c>
      <c r="U38" s="76">
        <f>3000000*11*2</f>
        <v>66000000</v>
      </c>
      <c r="V38" s="65" t="s">
        <v>49</v>
      </c>
    </row>
    <row r="39" spans="1:22" s="17" customFormat="1" ht="117.75" customHeight="1" x14ac:dyDescent="0.35">
      <c r="A39" s="267"/>
      <c r="B39" s="213"/>
      <c r="C39" s="213"/>
      <c r="D39" s="213"/>
      <c r="E39" s="167"/>
      <c r="F39" s="167"/>
      <c r="G39" s="213"/>
      <c r="H39" s="167"/>
      <c r="I39" s="245"/>
      <c r="J39" s="229"/>
      <c r="K39" s="246"/>
      <c r="L39" s="177"/>
      <c r="M39" s="151"/>
      <c r="N39" s="151"/>
      <c r="O39" s="88" t="s">
        <v>132</v>
      </c>
      <c r="P39" s="75">
        <v>1</v>
      </c>
      <c r="Q39" s="87">
        <v>1</v>
      </c>
      <c r="R39" s="151"/>
      <c r="S39" s="87" t="s">
        <v>131</v>
      </c>
      <c r="T39" s="88" t="s">
        <v>48</v>
      </c>
      <c r="U39" s="108">
        <f>3500000*11</f>
        <v>38500000</v>
      </c>
      <c r="V39" s="65" t="s">
        <v>49</v>
      </c>
    </row>
    <row r="40" spans="1:22" s="17" customFormat="1" ht="117.75" customHeight="1" x14ac:dyDescent="0.35">
      <c r="A40" s="267"/>
      <c r="B40" s="213"/>
      <c r="C40" s="213"/>
      <c r="D40" s="213"/>
      <c r="E40" s="167"/>
      <c r="F40" s="167"/>
      <c r="G40" s="213"/>
      <c r="H40" s="167"/>
      <c r="I40" s="245"/>
      <c r="J40" s="229"/>
      <c r="K40" s="246"/>
      <c r="L40" s="177"/>
      <c r="M40" s="151"/>
      <c r="N40" s="151"/>
      <c r="O40" s="97" t="s">
        <v>133</v>
      </c>
      <c r="P40" s="75">
        <v>0</v>
      </c>
      <c r="Q40" s="87">
        <v>19</v>
      </c>
      <c r="R40" s="151"/>
      <c r="S40" s="87" t="s">
        <v>134</v>
      </c>
      <c r="T40" s="88" t="s">
        <v>135</v>
      </c>
      <c r="U40" s="76">
        <f>165900000+120000000+14700000+16800000+16800000</f>
        <v>334200000</v>
      </c>
      <c r="V40" s="65" t="s">
        <v>49</v>
      </c>
    </row>
    <row r="41" spans="1:22" s="17" customFormat="1" ht="50.15" customHeight="1" x14ac:dyDescent="0.35">
      <c r="A41" s="267"/>
      <c r="B41" s="213"/>
      <c r="C41" s="213"/>
      <c r="D41" s="213"/>
      <c r="E41" s="167"/>
      <c r="F41" s="167"/>
      <c r="G41" s="213"/>
      <c r="H41" s="167"/>
      <c r="I41" s="245"/>
      <c r="J41" s="229"/>
      <c r="K41" s="246"/>
      <c r="L41" s="177"/>
      <c r="M41" s="151"/>
      <c r="N41" s="151"/>
      <c r="O41" s="152" t="s">
        <v>300</v>
      </c>
      <c r="P41" s="151">
        <v>1</v>
      </c>
      <c r="Q41" s="225">
        <v>3</v>
      </c>
      <c r="R41" s="151"/>
      <c r="S41" s="94" t="s">
        <v>134</v>
      </c>
      <c r="T41" s="97" t="s">
        <v>135</v>
      </c>
      <c r="U41" s="76">
        <f>190400000-(6*2800000)-16800000</f>
        <v>156800000</v>
      </c>
      <c r="V41" s="226" t="s">
        <v>49</v>
      </c>
    </row>
    <row r="42" spans="1:22" s="17" customFormat="1" ht="57" customHeight="1" x14ac:dyDescent="0.35">
      <c r="A42" s="267"/>
      <c r="B42" s="213"/>
      <c r="C42" s="213"/>
      <c r="D42" s="213"/>
      <c r="E42" s="167"/>
      <c r="F42" s="167"/>
      <c r="G42" s="213"/>
      <c r="H42" s="167"/>
      <c r="I42" s="245"/>
      <c r="J42" s="229"/>
      <c r="K42" s="246"/>
      <c r="L42" s="177"/>
      <c r="M42" s="151"/>
      <c r="N42" s="151"/>
      <c r="O42" s="152"/>
      <c r="P42" s="151"/>
      <c r="Q42" s="225"/>
      <c r="R42" s="151"/>
      <c r="S42" s="94" t="s">
        <v>136</v>
      </c>
      <c r="T42" s="97" t="s">
        <v>137</v>
      </c>
      <c r="U42" s="76">
        <v>586933</v>
      </c>
      <c r="V42" s="226"/>
    </row>
    <row r="43" spans="1:22" s="17" customFormat="1" ht="57" customHeight="1" x14ac:dyDescent="0.35">
      <c r="A43" s="267"/>
      <c r="B43" s="213"/>
      <c r="C43" s="213"/>
      <c r="D43" s="213"/>
      <c r="E43" s="167"/>
      <c r="F43" s="167"/>
      <c r="G43" s="213"/>
      <c r="H43" s="167"/>
      <c r="I43" s="245"/>
      <c r="J43" s="229"/>
      <c r="K43" s="246"/>
      <c r="L43" s="177"/>
      <c r="M43" s="151"/>
      <c r="N43" s="151"/>
      <c r="O43" s="152"/>
      <c r="P43" s="151"/>
      <c r="Q43" s="225"/>
      <c r="R43" s="151"/>
      <c r="S43" s="94" t="s">
        <v>138</v>
      </c>
      <c r="T43" s="97" t="s">
        <v>139</v>
      </c>
      <c r="U43" s="76">
        <v>41633132</v>
      </c>
      <c r="V43" s="226"/>
    </row>
    <row r="44" spans="1:22" s="17" customFormat="1" ht="51" customHeight="1" x14ac:dyDescent="0.35">
      <c r="A44" s="267"/>
      <c r="B44" s="213"/>
      <c r="C44" s="213"/>
      <c r="D44" s="213"/>
      <c r="E44" s="167"/>
      <c r="F44" s="167"/>
      <c r="G44" s="213"/>
      <c r="H44" s="167"/>
      <c r="I44" s="245"/>
      <c r="J44" s="229"/>
      <c r="K44" s="246"/>
      <c r="L44" s="177"/>
      <c r="M44" s="151"/>
      <c r="N44" s="151"/>
      <c r="O44" s="152"/>
      <c r="P44" s="151"/>
      <c r="Q44" s="225"/>
      <c r="R44" s="151"/>
      <c r="S44" s="94" t="s">
        <v>140</v>
      </c>
      <c r="T44" s="97" t="s">
        <v>96</v>
      </c>
      <c r="U44" s="76">
        <f>854917032-97000000</f>
        <v>757917032</v>
      </c>
      <c r="V44" s="226"/>
    </row>
    <row r="45" spans="1:22" s="17" customFormat="1" ht="57" customHeight="1" x14ac:dyDescent="0.35">
      <c r="A45" s="267"/>
      <c r="B45" s="213"/>
      <c r="C45" s="213"/>
      <c r="D45" s="213"/>
      <c r="E45" s="167"/>
      <c r="F45" s="167"/>
      <c r="G45" s="213"/>
      <c r="H45" s="167"/>
      <c r="I45" s="245"/>
      <c r="J45" s="229"/>
      <c r="K45" s="246"/>
      <c r="L45" s="177"/>
      <c r="M45" s="151"/>
      <c r="N45" s="151"/>
      <c r="O45" s="152"/>
      <c r="P45" s="151"/>
      <c r="Q45" s="225"/>
      <c r="R45" s="151"/>
      <c r="S45" s="94" t="s">
        <v>141</v>
      </c>
      <c r="T45" s="97" t="s">
        <v>124</v>
      </c>
      <c r="U45" s="76">
        <f>362862904-350000000</f>
        <v>12862904</v>
      </c>
      <c r="V45" s="226"/>
    </row>
    <row r="46" spans="1:22" s="17" customFormat="1" ht="33.75" customHeight="1" x14ac:dyDescent="0.35">
      <c r="A46" s="267"/>
      <c r="B46" s="213"/>
      <c r="C46" s="213"/>
      <c r="D46" s="213"/>
      <c r="E46" s="167"/>
      <c r="F46" s="167"/>
      <c r="G46" s="213"/>
      <c r="H46" s="167"/>
      <c r="I46" s="245"/>
      <c r="J46" s="229"/>
      <c r="K46" s="246"/>
      <c r="L46" s="177"/>
      <c r="M46" s="151"/>
      <c r="N46" s="151"/>
      <c r="O46" s="152"/>
      <c r="P46" s="151"/>
      <c r="Q46" s="225"/>
      <c r="R46" s="151"/>
      <c r="S46" s="94" t="s">
        <v>142</v>
      </c>
      <c r="T46" s="97" t="s">
        <v>143</v>
      </c>
      <c r="U46" s="76">
        <v>215980579</v>
      </c>
      <c r="V46" s="226"/>
    </row>
    <row r="47" spans="1:22" s="17" customFormat="1" ht="38.15" customHeight="1" x14ac:dyDescent="0.35">
      <c r="A47" s="267"/>
      <c r="B47" s="213"/>
      <c r="C47" s="213"/>
      <c r="D47" s="213"/>
      <c r="E47" s="167"/>
      <c r="F47" s="167"/>
      <c r="G47" s="213"/>
      <c r="H47" s="167"/>
      <c r="I47" s="245"/>
      <c r="J47" s="151"/>
      <c r="K47" s="247"/>
      <c r="L47" s="177"/>
      <c r="M47" s="151"/>
      <c r="N47" s="151"/>
      <c r="O47" s="152"/>
      <c r="P47" s="151"/>
      <c r="Q47" s="225"/>
      <c r="R47" s="151"/>
      <c r="S47" s="92" t="s">
        <v>131</v>
      </c>
      <c r="T47" s="92" t="s">
        <v>48</v>
      </c>
      <c r="U47" s="77">
        <f>985800400-U38-U39-U54-U55-U56-U57-U58-58000000</f>
        <v>621696639</v>
      </c>
      <c r="V47" s="226"/>
    </row>
    <row r="48" spans="1:22" s="17" customFormat="1" ht="70.5" customHeight="1" x14ac:dyDescent="0.35">
      <c r="A48" s="267"/>
      <c r="B48" s="213"/>
      <c r="C48" s="213"/>
      <c r="D48" s="213"/>
      <c r="E48" s="167"/>
      <c r="F48" s="167"/>
      <c r="G48" s="213"/>
      <c r="H48" s="167"/>
      <c r="I48" s="245"/>
      <c r="J48" s="151"/>
      <c r="K48" s="247"/>
      <c r="L48" s="177"/>
      <c r="M48" s="151"/>
      <c r="N48" s="151"/>
      <c r="O48" s="152"/>
      <c r="P48" s="151"/>
      <c r="Q48" s="225"/>
      <c r="R48" s="151"/>
      <c r="S48" s="87" t="s">
        <v>144</v>
      </c>
      <c r="T48" s="88" t="s">
        <v>145</v>
      </c>
      <c r="U48" s="108">
        <v>35533643</v>
      </c>
      <c r="V48" s="226"/>
    </row>
    <row r="49" spans="1:24" s="17" customFormat="1" ht="42.75" customHeight="1" x14ac:dyDescent="0.25">
      <c r="A49" s="267"/>
      <c r="B49" s="213"/>
      <c r="C49" s="213"/>
      <c r="D49" s="213"/>
      <c r="E49" s="167"/>
      <c r="F49" s="167"/>
      <c r="G49" s="213"/>
      <c r="H49" s="167"/>
      <c r="I49" s="245"/>
      <c r="J49" s="151"/>
      <c r="K49" s="247"/>
      <c r="L49" s="177"/>
      <c r="M49" s="151"/>
      <c r="N49" s="151"/>
      <c r="O49" s="152"/>
      <c r="P49" s="151"/>
      <c r="Q49" s="225"/>
      <c r="R49" s="151"/>
      <c r="S49" s="71" t="s">
        <v>146</v>
      </c>
      <c r="T49" s="88" t="s">
        <v>96</v>
      </c>
      <c r="U49" s="108">
        <v>210356977</v>
      </c>
      <c r="V49" s="226"/>
    </row>
    <row r="50" spans="1:24" s="17" customFormat="1" ht="45" customHeight="1" x14ac:dyDescent="0.25">
      <c r="A50" s="267"/>
      <c r="B50" s="213"/>
      <c r="C50" s="213"/>
      <c r="D50" s="213"/>
      <c r="E50" s="167"/>
      <c r="F50" s="167"/>
      <c r="G50" s="213"/>
      <c r="H50" s="167"/>
      <c r="I50" s="245"/>
      <c r="J50" s="151"/>
      <c r="K50" s="247"/>
      <c r="L50" s="177"/>
      <c r="M50" s="151"/>
      <c r="N50" s="151"/>
      <c r="O50" s="152"/>
      <c r="P50" s="151"/>
      <c r="Q50" s="225"/>
      <c r="R50" s="151"/>
      <c r="S50" s="71" t="s">
        <v>147</v>
      </c>
      <c r="T50" s="88" t="s">
        <v>135</v>
      </c>
      <c r="U50" s="112">
        <v>236501301</v>
      </c>
      <c r="V50" s="226"/>
    </row>
    <row r="51" spans="1:24" s="17" customFormat="1" ht="66" customHeight="1" x14ac:dyDescent="0.25">
      <c r="A51" s="267"/>
      <c r="B51" s="213"/>
      <c r="C51" s="213"/>
      <c r="D51" s="213"/>
      <c r="E51" s="167"/>
      <c r="F51" s="167"/>
      <c r="G51" s="213"/>
      <c r="H51" s="167"/>
      <c r="I51" s="245"/>
      <c r="J51" s="151"/>
      <c r="K51" s="247"/>
      <c r="L51" s="177"/>
      <c r="M51" s="151"/>
      <c r="N51" s="151"/>
      <c r="O51" s="152"/>
      <c r="P51" s="151"/>
      <c r="Q51" s="225"/>
      <c r="R51" s="151"/>
      <c r="S51" s="96" t="s">
        <v>123</v>
      </c>
      <c r="T51" s="88" t="s">
        <v>124</v>
      </c>
      <c r="U51" s="112">
        <v>99801408</v>
      </c>
      <c r="V51" s="226"/>
    </row>
    <row r="52" spans="1:24" s="17" customFormat="1" ht="118.5" customHeight="1" x14ac:dyDescent="0.25">
      <c r="A52" s="267"/>
      <c r="B52" s="213"/>
      <c r="C52" s="213"/>
      <c r="D52" s="213"/>
      <c r="E52" s="167"/>
      <c r="F52" s="167"/>
      <c r="G52" s="213"/>
      <c r="H52" s="167"/>
      <c r="I52" s="245"/>
      <c r="J52" s="151"/>
      <c r="K52" s="247"/>
      <c r="L52" s="177"/>
      <c r="M52" s="151"/>
      <c r="N52" s="151"/>
      <c r="O52" s="88" t="s">
        <v>148</v>
      </c>
      <c r="P52" s="87">
        <v>0</v>
      </c>
      <c r="Q52" s="87">
        <v>1</v>
      </c>
      <c r="R52" s="151"/>
      <c r="S52" s="87" t="s">
        <v>134</v>
      </c>
      <c r="T52" s="88" t="s">
        <v>135</v>
      </c>
      <c r="U52" s="112">
        <v>9000000</v>
      </c>
      <c r="V52" s="65" t="s">
        <v>49</v>
      </c>
    </row>
    <row r="53" spans="1:24" s="17" customFormat="1" ht="60" customHeight="1" x14ac:dyDescent="0.35">
      <c r="A53" s="267"/>
      <c r="B53" s="213"/>
      <c r="C53" s="213"/>
      <c r="D53" s="213"/>
      <c r="E53" s="167"/>
      <c r="F53" s="167"/>
      <c r="G53" s="213"/>
      <c r="H53" s="167"/>
      <c r="I53" s="245"/>
      <c r="J53" s="151"/>
      <c r="K53" s="247"/>
      <c r="L53" s="177"/>
      <c r="M53" s="151"/>
      <c r="N53" s="151"/>
      <c r="O53" s="88" t="s">
        <v>149</v>
      </c>
      <c r="P53" s="87">
        <v>0</v>
      </c>
      <c r="Q53" s="87">
        <v>1</v>
      </c>
      <c r="R53" s="151"/>
      <c r="S53" s="96" t="s">
        <v>131</v>
      </c>
      <c r="T53" s="96" t="s">
        <v>48</v>
      </c>
      <c r="U53" s="113">
        <v>58000000</v>
      </c>
      <c r="V53" s="65" t="s">
        <v>49</v>
      </c>
    </row>
    <row r="54" spans="1:24" s="17" customFormat="1" ht="142.5" customHeight="1" x14ac:dyDescent="0.35">
      <c r="A54" s="267"/>
      <c r="B54" s="213"/>
      <c r="C54" s="213"/>
      <c r="D54" s="213"/>
      <c r="E54" s="167"/>
      <c r="F54" s="167"/>
      <c r="G54" s="213"/>
      <c r="H54" s="167"/>
      <c r="I54" s="245"/>
      <c r="J54" s="151"/>
      <c r="K54" s="247"/>
      <c r="L54" s="177"/>
      <c r="M54" s="151"/>
      <c r="N54" s="151"/>
      <c r="O54" s="88" t="s">
        <v>150</v>
      </c>
      <c r="P54" s="87">
        <v>0</v>
      </c>
      <c r="Q54" s="95">
        <v>2</v>
      </c>
      <c r="R54" s="151"/>
      <c r="S54" s="96" t="s">
        <v>131</v>
      </c>
      <c r="T54" s="88" t="s">
        <v>48</v>
      </c>
      <c r="U54" s="108">
        <v>106103761</v>
      </c>
      <c r="V54" s="65" t="s">
        <v>49</v>
      </c>
    </row>
    <row r="55" spans="1:24" s="17" customFormat="1" ht="106.5" customHeight="1" x14ac:dyDescent="0.35">
      <c r="A55" s="267"/>
      <c r="B55" s="213"/>
      <c r="C55" s="213"/>
      <c r="D55" s="213"/>
      <c r="E55" s="167"/>
      <c r="F55" s="167"/>
      <c r="G55" s="213"/>
      <c r="H55" s="167"/>
      <c r="I55" s="245"/>
      <c r="J55" s="151"/>
      <c r="K55" s="247"/>
      <c r="L55" s="177"/>
      <c r="M55" s="151"/>
      <c r="N55" s="151"/>
      <c r="O55" s="88" t="s">
        <v>151</v>
      </c>
      <c r="P55" s="87">
        <v>4</v>
      </c>
      <c r="Q55" s="87">
        <v>4</v>
      </c>
      <c r="R55" s="151"/>
      <c r="S55" s="87" t="s">
        <v>131</v>
      </c>
      <c r="T55" s="88" t="s">
        <v>48</v>
      </c>
      <c r="U55" s="76">
        <f>2200000*11+1700000*11*2</f>
        <v>61600000</v>
      </c>
      <c r="V55" s="65" t="s">
        <v>49</v>
      </c>
    </row>
    <row r="56" spans="1:24" s="17" customFormat="1" ht="138" customHeight="1" x14ac:dyDescent="0.35">
      <c r="A56" s="267"/>
      <c r="B56" s="213"/>
      <c r="C56" s="213"/>
      <c r="D56" s="213"/>
      <c r="E56" s="167"/>
      <c r="F56" s="167"/>
      <c r="G56" s="213"/>
      <c r="H56" s="167"/>
      <c r="I56" s="245"/>
      <c r="J56" s="151"/>
      <c r="K56" s="247"/>
      <c r="L56" s="177"/>
      <c r="M56" s="151"/>
      <c r="N56" s="151"/>
      <c r="O56" s="22" t="s">
        <v>152</v>
      </c>
      <c r="P56" s="87">
        <v>1</v>
      </c>
      <c r="Q56" s="87">
        <v>1</v>
      </c>
      <c r="R56" s="151"/>
      <c r="S56" s="87" t="s">
        <v>131</v>
      </c>
      <c r="T56" s="88" t="s">
        <v>48</v>
      </c>
      <c r="U56" s="108">
        <v>10000000</v>
      </c>
      <c r="V56" s="65" t="s">
        <v>49</v>
      </c>
    </row>
    <row r="57" spans="1:24" s="17" customFormat="1" ht="138" customHeight="1" x14ac:dyDescent="0.35">
      <c r="A57" s="267"/>
      <c r="B57" s="213"/>
      <c r="C57" s="213"/>
      <c r="D57" s="213"/>
      <c r="E57" s="167"/>
      <c r="F57" s="167"/>
      <c r="G57" s="213"/>
      <c r="H57" s="167"/>
      <c r="I57" s="245"/>
      <c r="J57" s="151"/>
      <c r="K57" s="247"/>
      <c r="L57" s="177"/>
      <c r="M57" s="151"/>
      <c r="N57" s="151"/>
      <c r="O57" s="22" t="s">
        <v>153</v>
      </c>
      <c r="P57" s="87">
        <v>1</v>
      </c>
      <c r="Q57" s="87">
        <v>1</v>
      </c>
      <c r="R57" s="151"/>
      <c r="S57" s="87" t="s">
        <v>131</v>
      </c>
      <c r="T57" s="88" t="s">
        <v>48</v>
      </c>
      <c r="U57" s="108">
        <v>4300000</v>
      </c>
      <c r="V57" s="122" t="s">
        <v>49</v>
      </c>
    </row>
    <row r="58" spans="1:24" s="17" customFormat="1" ht="65.25" customHeight="1" x14ac:dyDescent="0.35">
      <c r="A58" s="267"/>
      <c r="B58" s="189"/>
      <c r="C58" s="189"/>
      <c r="D58" s="189"/>
      <c r="E58" s="167"/>
      <c r="F58" s="167"/>
      <c r="G58" s="189"/>
      <c r="H58" s="167"/>
      <c r="I58" s="245"/>
      <c r="J58" s="151"/>
      <c r="K58" s="247"/>
      <c r="L58" s="177"/>
      <c r="M58" s="151"/>
      <c r="N58" s="151"/>
      <c r="O58" s="22" t="s">
        <v>154</v>
      </c>
      <c r="P58" s="87">
        <v>0</v>
      </c>
      <c r="Q58" s="87">
        <v>1</v>
      </c>
      <c r="R58" s="151"/>
      <c r="S58" s="87" t="s">
        <v>131</v>
      </c>
      <c r="T58" s="88" t="s">
        <v>48</v>
      </c>
      <c r="U58" s="108">
        <v>19600000</v>
      </c>
      <c r="V58" s="65" t="s">
        <v>49</v>
      </c>
    </row>
    <row r="59" spans="1:24" s="17" customFormat="1" ht="64.5" customHeight="1" x14ac:dyDescent="0.25">
      <c r="A59" s="267"/>
      <c r="B59" s="227" t="s">
        <v>155</v>
      </c>
      <c r="C59" s="166" t="s">
        <v>156</v>
      </c>
      <c r="D59" s="183" t="s">
        <v>157</v>
      </c>
      <c r="E59" s="166">
        <v>0</v>
      </c>
      <c r="F59" s="166" t="s">
        <v>158</v>
      </c>
      <c r="G59" s="166" t="s">
        <v>159</v>
      </c>
      <c r="H59" s="185" t="s">
        <v>160</v>
      </c>
      <c r="I59" s="185" t="s">
        <v>160</v>
      </c>
      <c r="J59" s="229">
        <v>0</v>
      </c>
      <c r="K59" s="251" t="s">
        <v>161</v>
      </c>
      <c r="L59" s="270">
        <v>2020630010107</v>
      </c>
      <c r="M59" s="151" t="s">
        <v>162</v>
      </c>
      <c r="N59" s="152" t="s">
        <v>163</v>
      </c>
      <c r="O59" s="227" t="s">
        <v>164</v>
      </c>
      <c r="P59" s="151">
        <v>0</v>
      </c>
      <c r="Q59" s="185">
        <v>1</v>
      </c>
      <c r="R59" s="185" t="s">
        <v>160</v>
      </c>
      <c r="S59" s="96" t="s">
        <v>165</v>
      </c>
      <c r="T59" s="88" t="s">
        <v>135</v>
      </c>
      <c r="U59" s="114">
        <v>348239640.05000001</v>
      </c>
      <c r="V59" s="154" t="s">
        <v>49</v>
      </c>
    </row>
    <row r="60" spans="1:24" s="17" customFormat="1" ht="64.5" customHeight="1" x14ac:dyDescent="0.35">
      <c r="A60" s="267"/>
      <c r="B60" s="227"/>
      <c r="C60" s="167"/>
      <c r="D60" s="228"/>
      <c r="E60" s="167"/>
      <c r="F60" s="167"/>
      <c r="G60" s="167"/>
      <c r="H60" s="185"/>
      <c r="I60" s="185"/>
      <c r="J60" s="229"/>
      <c r="K60" s="251"/>
      <c r="L60" s="270"/>
      <c r="M60" s="151"/>
      <c r="N60" s="152"/>
      <c r="O60" s="227"/>
      <c r="P60" s="151"/>
      <c r="Q60" s="185"/>
      <c r="R60" s="185"/>
      <c r="S60" s="96" t="s">
        <v>166</v>
      </c>
      <c r="T60" s="88" t="s">
        <v>96</v>
      </c>
      <c r="U60" s="76">
        <f>802122513</f>
        <v>802122513</v>
      </c>
      <c r="V60" s="154"/>
    </row>
    <row r="61" spans="1:24" s="17" customFormat="1" ht="64.5" customHeight="1" x14ac:dyDescent="0.35">
      <c r="A61" s="267"/>
      <c r="B61" s="227"/>
      <c r="C61" s="167"/>
      <c r="D61" s="228"/>
      <c r="E61" s="167"/>
      <c r="F61" s="167"/>
      <c r="G61" s="167"/>
      <c r="H61" s="185"/>
      <c r="I61" s="185"/>
      <c r="J61" s="229"/>
      <c r="K61" s="251"/>
      <c r="L61" s="270"/>
      <c r="M61" s="151"/>
      <c r="N61" s="152"/>
      <c r="O61" s="227"/>
      <c r="P61" s="151"/>
      <c r="Q61" s="185"/>
      <c r="R61" s="185"/>
      <c r="S61" s="96" t="s">
        <v>167</v>
      </c>
      <c r="T61" s="88" t="s">
        <v>168</v>
      </c>
      <c r="U61" s="76">
        <v>622923023</v>
      </c>
      <c r="V61" s="154"/>
    </row>
    <row r="62" spans="1:24" s="17" customFormat="1" ht="72" customHeight="1" x14ac:dyDescent="0.35">
      <c r="A62" s="267"/>
      <c r="B62" s="227"/>
      <c r="C62" s="167"/>
      <c r="D62" s="228"/>
      <c r="E62" s="167"/>
      <c r="F62" s="167"/>
      <c r="G62" s="167"/>
      <c r="H62" s="185"/>
      <c r="I62" s="185"/>
      <c r="J62" s="229"/>
      <c r="K62" s="251"/>
      <c r="L62" s="270"/>
      <c r="M62" s="151"/>
      <c r="N62" s="152"/>
      <c r="O62" s="227"/>
      <c r="P62" s="151"/>
      <c r="Q62" s="185"/>
      <c r="R62" s="185"/>
      <c r="S62" s="96" t="s">
        <v>169</v>
      </c>
      <c r="T62" s="88" t="s">
        <v>170</v>
      </c>
      <c r="U62" s="108">
        <v>311098365</v>
      </c>
      <c r="V62" s="154"/>
    </row>
    <row r="63" spans="1:24" s="17" customFormat="1" ht="72" customHeight="1" x14ac:dyDescent="0.35">
      <c r="A63" s="267"/>
      <c r="B63" s="227"/>
      <c r="C63" s="167"/>
      <c r="D63" s="228"/>
      <c r="E63" s="167"/>
      <c r="F63" s="167"/>
      <c r="G63" s="167"/>
      <c r="H63" s="185"/>
      <c r="I63" s="185"/>
      <c r="J63" s="229"/>
      <c r="K63" s="251"/>
      <c r="L63" s="270"/>
      <c r="M63" s="151"/>
      <c r="N63" s="152"/>
      <c r="O63" s="92" t="s">
        <v>171</v>
      </c>
      <c r="P63" s="87">
        <v>0</v>
      </c>
      <c r="Q63" s="115">
        <v>1</v>
      </c>
      <c r="R63" s="185"/>
      <c r="S63" s="96" t="s">
        <v>172</v>
      </c>
      <c r="T63" s="88" t="s">
        <v>173</v>
      </c>
      <c r="U63" s="108">
        <v>3511730085</v>
      </c>
      <c r="V63" s="123" t="s">
        <v>49</v>
      </c>
    </row>
    <row r="64" spans="1:24" s="17" customFormat="1" ht="64.5" customHeight="1" x14ac:dyDescent="0.35">
      <c r="A64" s="267"/>
      <c r="B64" s="227"/>
      <c r="C64" s="167"/>
      <c r="D64" s="228"/>
      <c r="E64" s="167"/>
      <c r="F64" s="167"/>
      <c r="G64" s="167"/>
      <c r="H64" s="185"/>
      <c r="I64" s="185"/>
      <c r="J64" s="229"/>
      <c r="K64" s="251"/>
      <c r="L64" s="270"/>
      <c r="M64" s="151"/>
      <c r="N64" s="152"/>
      <c r="O64" s="88" t="s">
        <v>174</v>
      </c>
      <c r="P64" s="87">
        <v>0</v>
      </c>
      <c r="Q64" s="87">
        <v>1</v>
      </c>
      <c r="R64" s="185"/>
      <c r="S64" s="88" t="s">
        <v>165</v>
      </c>
      <c r="T64" s="88" t="s">
        <v>135</v>
      </c>
      <c r="U64" s="108">
        <v>14614822.949999999</v>
      </c>
      <c r="V64" s="123" t="s">
        <v>49</v>
      </c>
      <c r="X64" s="21"/>
    </row>
    <row r="65" spans="1:24" s="17" customFormat="1" ht="64.5" customHeight="1" x14ac:dyDescent="0.35">
      <c r="A65" s="267"/>
      <c r="B65" s="227"/>
      <c r="C65" s="167"/>
      <c r="D65" s="228"/>
      <c r="E65" s="185">
        <v>2</v>
      </c>
      <c r="F65" s="185" t="s">
        <v>175</v>
      </c>
      <c r="G65" s="167"/>
      <c r="H65" s="166" t="s">
        <v>176</v>
      </c>
      <c r="I65" s="166" t="s">
        <v>177</v>
      </c>
      <c r="J65" s="166">
        <v>2</v>
      </c>
      <c r="K65" s="271" t="s">
        <v>175</v>
      </c>
      <c r="L65" s="270"/>
      <c r="M65" s="151"/>
      <c r="N65" s="152"/>
      <c r="O65" s="97" t="s">
        <v>178</v>
      </c>
      <c r="P65" s="87">
        <v>0</v>
      </c>
      <c r="Q65" s="95">
        <v>1</v>
      </c>
      <c r="R65" s="151" t="s">
        <v>179</v>
      </c>
      <c r="S65" s="88" t="s">
        <v>180</v>
      </c>
      <c r="T65" s="88" t="s">
        <v>181</v>
      </c>
      <c r="U65" s="76">
        <f>(31187683+168912317+156454991)-30714495+5906758</f>
        <v>331747254</v>
      </c>
      <c r="V65" s="123" t="s">
        <v>49</v>
      </c>
      <c r="X65" s="21"/>
    </row>
    <row r="66" spans="1:24" s="17" customFormat="1" ht="91.5" customHeight="1" x14ac:dyDescent="0.35">
      <c r="A66" s="267"/>
      <c r="B66" s="227"/>
      <c r="C66" s="167"/>
      <c r="D66" s="228"/>
      <c r="E66" s="185"/>
      <c r="F66" s="185"/>
      <c r="G66" s="167"/>
      <c r="H66" s="167"/>
      <c r="I66" s="167"/>
      <c r="J66" s="167"/>
      <c r="K66" s="210"/>
      <c r="L66" s="270"/>
      <c r="M66" s="151"/>
      <c r="N66" s="152"/>
      <c r="O66" s="152" t="s">
        <v>182</v>
      </c>
      <c r="P66" s="151">
        <v>0</v>
      </c>
      <c r="Q66" s="151">
        <v>1</v>
      </c>
      <c r="R66" s="151"/>
      <c r="S66" s="88" t="s">
        <v>180</v>
      </c>
      <c r="T66" s="88" t="s">
        <v>181</v>
      </c>
      <c r="U66" s="76">
        <v>30714495</v>
      </c>
      <c r="V66" s="154" t="s">
        <v>49</v>
      </c>
      <c r="X66" s="21"/>
    </row>
    <row r="67" spans="1:24" s="17" customFormat="1" ht="91.5" customHeight="1" x14ac:dyDescent="0.35">
      <c r="A67" s="267"/>
      <c r="B67" s="227"/>
      <c r="C67" s="167"/>
      <c r="D67" s="228"/>
      <c r="E67" s="185"/>
      <c r="F67" s="185"/>
      <c r="G67" s="167"/>
      <c r="H67" s="167"/>
      <c r="I67" s="167"/>
      <c r="J67" s="167"/>
      <c r="K67" s="210"/>
      <c r="L67" s="270"/>
      <c r="M67" s="151"/>
      <c r="N67" s="152"/>
      <c r="O67" s="152"/>
      <c r="P67" s="151"/>
      <c r="Q67" s="151"/>
      <c r="R67" s="151"/>
      <c r="S67" s="88" t="s">
        <v>183</v>
      </c>
      <c r="T67" s="88" t="s">
        <v>170</v>
      </c>
      <c r="U67" s="108">
        <v>383949940</v>
      </c>
      <c r="V67" s="154"/>
    </row>
    <row r="68" spans="1:24" s="17" customFormat="1" ht="74.150000000000006" customHeight="1" x14ac:dyDescent="0.35">
      <c r="A68" s="267"/>
      <c r="B68" s="227"/>
      <c r="C68" s="167"/>
      <c r="D68" s="228"/>
      <c r="E68" s="185"/>
      <c r="F68" s="185"/>
      <c r="G68" s="167"/>
      <c r="H68" s="167"/>
      <c r="I68" s="167"/>
      <c r="J68" s="167"/>
      <c r="K68" s="210"/>
      <c r="L68" s="270"/>
      <c r="M68" s="151"/>
      <c r="N68" s="152"/>
      <c r="O68" s="152"/>
      <c r="P68" s="151"/>
      <c r="Q68" s="151"/>
      <c r="R68" s="151"/>
      <c r="S68" s="88" t="s">
        <v>183</v>
      </c>
      <c r="T68" s="88" t="s">
        <v>170</v>
      </c>
      <c r="U68" s="76">
        <f>(400000000+898036138)-U67-514086198</f>
        <v>400000000</v>
      </c>
      <c r="V68" s="154"/>
      <c r="W68" s="21"/>
    </row>
    <row r="69" spans="1:24" s="17" customFormat="1" ht="125.25" customHeight="1" x14ac:dyDescent="0.35">
      <c r="A69" s="267"/>
      <c r="B69" s="212" t="s">
        <v>55</v>
      </c>
      <c r="C69" s="166" t="s">
        <v>184</v>
      </c>
      <c r="D69" s="166" t="s">
        <v>57</v>
      </c>
      <c r="E69" s="214">
        <v>0</v>
      </c>
      <c r="F69" s="166" t="s">
        <v>185</v>
      </c>
      <c r="G69" s="166" t="s">
        <v>58</v>
      </c>
      <c r="H69" s="218" t="s">
        <v>186</v>
      </c>
      <c r="I69" s="166" t="s">
        <v>187</v>
      </c>
      <c r="J69" s="219">
        <v>0</v>
      </c>
      <c r="K69" s="222" t="s">
        <v>188</v>
      </c>
      <c r="L69" s="177">
        <v>2020630010173</v>
      </c>
      <c r="M69" s="151" t="s">
        <v>189</v>
      </c>
      <c r="N69" s="151" t="s">
        <v>190</v>
      </c>
      <c r="O69" s="88" t="s">
        <v>191</v>
      </c>
      <c r="P69" s="87">
        <v>0</v>
      </c>
      <c r="Q69" s="87">
        <v>2</v>
      </c>
      <c r="R69" s="185" t="s">
        <v>187</v>
      </c>
      <c r="S69" s="96" t="s">
        <v>192</v>
      </c>
      <c r="T69" s="88" t="s">
        <v>48</v>
      </c>
      <c r="U69" s="108">
        <f>51000000</f>
        <v>51000000</v>
      </c>
      <c r="V69" s="154" t="s">
        <v>49</v>
      </c>
    </row>
    <row r="70" spans="1:24" s="17" customFormat="1" ht="81.75" customHeight="1" x14ac:dyDescent="0.35">
      <c r="A70" s="267"/>
      <c r="B70" s="213"/>
      <c r="C70" s="167"/>
      <c r="D70" s="167"/>
      <c r="E70" s="215"/>
      <c r="F70" s="167"/>
      <c r="G70" s="167"/>
      <c r="H70" s="218"/>
      <c r="I70" s="167"/>
      <c r="J70" s="220"/>
      <c r="K70" s="223"/>
      <c r="L70" s="177"/>
      <c r="M70" s="151"/>
      <c r="N70" s="151"/>
      <c r="O70" s="88" t="s">
        <v>193</v>
      </c>
      <c r="P70" s="87">
        <v>0</v>
      </c>
      <c r="Q70" s="87">
        <v>1</v>
      </c>
      <c r="R70" s="185"/>
      <c r="S70" s="96" t="s">
        <v>192</v>
      </c>
      <c r="T70" s="88" t="s">
        <v>48</v>
      </c>
      <c r="U70" s="108">
        <v>15400000</v>
      </c>
      <c r="V70" s="154"/>
    </row>
    <row r="71" spans="1:24" s="17" customFormat="1" ht="131.25" customHeight="1" x14ac:dyDescent="0.35">
      <c r="A71" s="267"/>
      <c r="B71" s="213"/>
      <c r="C71" s="167"/>
      <c r="D71" s="167"/>
      <c r="E71" s="215"/>
      <c r="F71" s="167"/>
      <c r="G71" s="167"/>
      <c r="H71" s="218"/>
      <c r="I71" s="167"/>
      <c r="J71" s="220"/>
      <c r="K71" s="223"/>
      <c r="L71" s="177"/>
      <c r="M71" s="151"/>
      <c r="N71" s="151"/>
      <c r="O71" s="88" t="s">
        <v>194</v>
      </c>
      <c r="P71" s="87">
        <v>4</v>
      </c>
      <c r="Q71" s="87">
        <v>4</v>
      </c>
      <c r="R71" s="185"/>
      <c r="S71" s="96" t="s">
        <v>192</v>
      </c>
      <c r="T71" s="88" t="s">
        <v>48</v>
      </c>
      <c r="U71" s="108">
        <v>178600000</v>
      </c>
      <c r="V71" s="154"/>
    </row>
    <row r="72" spans="1:24" s="17" customFormat="1" ht="64.5" customHeight="1" x14ac:dyDescent="0.35">
      <c r="A72" s="267"/>
      <c r="B72" s="213"/>
      <c r="C72" s="167"/>
      <c r="D72" s="167"/>
      <c r="E72" s="216"/>
      <c r="F72" s="217"/>
      <c r="G72" s="217"/>
      <c r="H72" s="218"/>
      <c r="I72" s="217"/>
      <c r="J72" s="221"/>
      <c r="K72" s="224"/>
      <c r="L72" s="177"/>
      <c r="M72" s="151"/>
      <c r="N72" s="151"/>
      <c r="O72" s="88" t="s">
        <v>195</v>
      </c>
      <c r="P72" s="87">
        <v>0</v>
      </c>
      <c r="Q72" s="87">
        <v>1</v>
      </c>
      <c r="R72" s="185"/>
      <c r="S72" s="96" t="s">
        <v>192</v>
      </c>
      <c r="T72" s="88" t="s">
        <v>48</v>
      </c>
      <c r="U72" s="108">
        <v>30000000</v>
      </c>
      <c r="V72" s="154"/>
    </row>
    <row r="73" spans="1:24" s="17" customFormat="1" ht="116.15" customHeight="1" x14ac:dyDescent="0.35">
      <c r="A73" s="267"/>
      <c r="B73" s="213"/>
      <c r="C73" s="167"/>
      <c r="D73" s="167"/>
      <c r="E73" s="185">
        <v>0</v>
      </c>
      <c r="F73" s="211" t="s">
        <v>196</v>
      </c>
      <c r="G73" s="185" t="s">
        <v>197</v>
      </c>
      <c r="H73" s="185" t="s">
        <v>198</v>
      </c>
      <c r="I73" s="185" t="s">
        <v>198</v>
      </c>
      <c r="J73" s="185">
        <v>0</v>
      </c>
      <c r="K73" s="211" t="s">
        <v>196</v>
      </c>
      <c r="L73" s="177"/>
      <c r="M73" s="151"/>
      <c r="N73" s="151"/>
      <c r="O73" s="88" t="s">
        <v>199</v>
      </c>
      <c r="P73" s="87">
        <v>0</v>
      </c>
      <c r="Q73" s="87">
        <v>2</v>
      </c>
      <c r="R73" s="151" t="s">
        <v>200</v>
      </c>
      <c r="S73" s="96" t="s">
        <v>201</v>
      </c>
      <c r="T73" s="88" t="s">
        <v>48</v>
      </c>
      <c r="U73" s="76">
        <f>74800000</f>
        <v>74800000</v>
      </c>
      <c r="V73" s="98" t="s">
        <v>49</v>
      </c>
    </row>
    <row r="74" spans="1:24" s="17" customFormat="1" ht="111.75" customHeight="1" x14ac:dyDescent="0.35">
      <c r="A74" s="267"/>
      <c r="B74" s="213"/>
      <c r="C74" s="167"/>
      <c r="D74" s="167"/>
      <c r="E74" s="185"/>
      <c r="F74" s="211"/>
      <c r="G74" s="185"/>
      <c r="H74" s="185"/>
      <c r="I74" s="185"/>
      <c r="J74" s="185"/>
      <c r="K74" s="211"/>
      <c r="L74" s="177"/>
      <c r="M74" s="151"/>
      <c r="N74" s="151"/>
      <c r="O74" s="88" t="s">
        <v>202</v>
      </c>
      <c r="P74" s="87">
        <v>0</v>
      </c>
      <c r="Q74" s="87">
        <v>4</v>
      </c>
      <c r="R74" s="151"/>
      <c r="S74" s="96" t="s">
        <v>201</v>
      </c>
      <c r="T74" s="88" t="s">
        <v>48</v>
      </c>
      <c r="U74" s="76">
        <f>74800000</f>
        <v>74800000</v>
      </c>
      <c r="V74" s="98" t="s">
        <v>49</v>
      </c>
    </row>
    <row r="75" spans="1:24" s="17" customFormat="1" ht="111.75" customHeight="1" x14ac:dyDescent="0.35">
      <c r="A75" s="267"/>
      <c r="B75" s="213"/>
      <c r="C75" s="167"/>
      <c r="D75" s="167"/>
      <c r="E75" s="185"/>
      <c r="F75" s="211"/>
      <c r="G75" s="185"/>
      <c r="H75" s="185"/>
      <c r="I75" s="185"/>
      <c r="J75" s="185"/>
      <c r="K75" s="211"/>
      <c r="L75" s="177"/>
      <c r="M75" s="151"/>
      <c r="N75" s="151"/>
      <c r="O75" s="88" t="s">
        <v>203</v>
      </c>
      <c r="P75" s="87">
        <v>0</v>
      </c>
      <c r="Q75" s="87">
        <v>1</v>
      </c>
      <c r="R75" s="151"/>
      <c r="S75" s="96" t="s">
        <v>201</v>
      </c>
      <c r="T75" s="88" t="s">
        <v>48</v>
      </c>
      <c r="U75" s="108">
        <f>46600000</f>
        <v>46600000</v>
      </c>
      <c r="V75" s="123" t="s">
        <v>49</v>
      </c>
    </row>
    <row r="76" spans="1:24" s="17" customFormat="1" ht="111.75" customHeight="1" x14ac:dyDescent="0.35">
      <c r="A76" s="267"/>
      <c r="B76" s="213"/>
      <c r="C76" s="167"/>
      <c r="D76" s="167"/>
      <c r="E76" s="185"/>
      <c r="F76" s="211"/>
      <c r="G76" s="185"/>
      <c r="H76" s="185"/>
      <c r="I76" s="185"/>
      <c r="J76" s="185"/>
      <c r="K76" s="211"/>
      <c r="L76" s="177"/>
      <c r="M76" s="151"/>
      <c r="N76" s="151"/>
      <c r="O76" s="88" t="s">
        <v>204</v>
      </c>
      <c r="P76" s="87">
        <v>0</v>
      </c>
      <c r="Q76" s="87">
        <v>1</v>
      </c>
      <c r="R76" s="151"/>
      <c r="S76" s="96" t="s">
        <v>201</v>
      </c>
      <c r="T76" s="88" t="s">
        <v>48</v>
      </c>
      <c r="U76" s="108">
        <v>50000000</v>
      </c>
      <c r="V76" s="123" t="s">
        <v>49</v>
      </c>
    </row>
    <row r="77" spans="1:24" s="17" customFormat="1" ht="166.5" customHeight="1" x14ac:dyDescent="0.35">
      <c r="A77" s="267"/>
      <c r="B77" s="213"/>
      <c r="C77" s="167"/>
      <c r="D77" s="167"/>
      <c r="E77" s="185"/>
      <c r="F77" s="211"/>
      <c r="G77" s="185"/>
      <c r="H77" s="185"/>
      <c r="I77" s="185"/>
      <c r="J77" s="185"/>
      <c r="K77" s="211"/>
      <c r="L77" s="177"/>
      <c r="M77" s="151"/>
      <c r="N77" s="151"/>
      <c r="O77" s="88" t="s">
        <v>205</v>
      </c>
      <c r="P77" s="87">
        <v>0</v>
      </c>
      <c r="Q77" s="87">
        <v>1</v>
      </c>
      <c r="R77" s="151"/>
      <c r="S77" s="96" t="s">
        <v>201</v>
      </c>
      <c r="T77" s="88" t="s">
        <v>48</v>
      </c>
      <c r="U77" s="108">
        <f>33000000+2200000</f>
        <v>35200000</v>
      </c>
      <c r="V77" s="98" t="s">
        <v>49</v>
      </c>
    </row>
    <row r="78" spans="1:24" s="17" customFormat="1" ht="64.5" customHeight="1" x14ac:dyDescent="0.35">
      <c r="A78" s="267"/>
      <c r="B78" s="213"/>
      <c r="C78" s="167"/>
      <c r="D78" s="167"/>
      <c r="E78" s="185">
        <v>0</v>
      </c>
      <c r="F78" s="211" t="s">
        <v>188</v>
      </c>
      <c r="G78" s="185"/>
      <c r="H78" s="185" t="s">
        <v>206</v>
      </c>
      <c r="I78" s="185" t="s">
        <v>207</v>
      </c>
      <c r="J78" s="185">
        <v>0</v>
      </c>
      <c r="K78" s="211" t="s">
        <v>188</v>
      </c>
      <c r="L78" s="177"/>
      <c r="M78" s="151"/>
      <c r="N78" s="151"/>
      <c r="O78" s="88" t="s">
        <v>208</v>
      </c>
      <c r="P78" s="87">
        <v>4</v>
      </c>
      <c r="Q78" s="87">
        <v>4</v>
      </c>
      <c r="R78" s="151" t="s">
        <v>209</v>
      </c>
      <c r="S78" s="96" t="s">
        <v>201</v>
      </c>
      <c r="T78" s="88" t="s">
        <v>48</v>
      </c>
      <c r="U78" s="116">
        <v>90709428.369998932</v>
      </c>
      <c r="V78" s="98" t="s">
        <v>49</v>
      </c>
    </row>
    <row r="79" spans="1:24" s="17" customFormat="1" ht="147" customHeight="1" x14ac:dyDescent="0.35">
      <c r="A79" s="267"/>
      <c r="B79" s="213"/>
      <c r="C79" s="167"/>
      <c r="D79" s="167"/>
      <c r="E79" s="185">
        <v>0</v>
      </c>
      <c r="F79" s="211" t="s">
        <v>188</v>
      </c>
      <c r="G79" s="185"/>
      <c r="H79" s="185" t="s">
        <v>206</v>
      </c>
      <c r="I79" s="185" t="s">
        <v>207</v>
      </c>
      <c r="J79" s="185">
        <v>0</v>
      </c>
      <c r="K79" s="211" t="s">
        <v>188</v>
      </c>
      <c r="L79" s="177"/>
      <c r="M79" s="151"/>
      <c r="N79" s="151"/>
      <c r="O79" s="88" t="s">
        <v>210</v>
      </c>
      <c r="P79" s="87">
        <v>0</v>
      </c>
      <c r="Q79" s="87">
        <v>2</v>
      </c>
      <c r="R79" s="151"/>
      <c r="S79" s="96" t="s">
        <v>201</v>
      </c>
      <c r="T79" s="88" t="s">
        <v>48</v>
      </c>
      <c r="U79" s="108">
        <f>61600000</f>
        <v>61600000</v>
      </c>
      <c r="V79" s="98" t="s">
        <v>49</v>
      </c>
    </row>
    <row r="80" spans="1:24" s="17" customFormat="1" ht="76" customHeight="1" x14ac:dyDescent="0.35">
      <c r="A80" s="267"/>
      <c r="B80" s="213"/>
      <c r="C80" s="167"/>
      <c r="D80" s="167"/>
      <c r="E80" s="209">
        <v>12</v>
      </c>
      <c r="F80" s="210" t="s">
        <v>211</v>
      </c>
      <c r="G80" s="185"/>
      <c r="H80" s="185" t="s">
        <v>212</v>
      </c>
      <c r="I80" s="185" t="s">
        <v>213</v>
      </c>
      <c r="J80" s="185">
        <v>12</v>
      </c>
      <c r="K80" s="211" t="s">
        <v>211</v>
      </c>
      <c r="L80" s="177"/>
      <c r="M80" s="151"/>
      <c r="N80" s="151"/>
      <c r="O80" s="152" t="s">
        <v>214</v>
      </c>
      <c r="P80" s="151">
        <v>0</v>
      </c>
      <c r="Q80" s="151">
        <v>1</v>
      </c>
      <c r="R80" s="151" t="s">
        <v>212</v>
      </c>
      <c r="S80" s="96" t="s">
        <v>215</v>
      </c>
      <c r="T80" s="88" t="s">
        <v>216</v>
      </c>
      <c r="U80" s="108">
        <f>690655652</f>
        <v>690655652</v>
      </c>
      <c r="V80" s="154" t="s">
        <v>49</v>
      </c>
    </row>
    <row r="81" spans="1:22" s="17" customFormat="1" ht="31" customHeight="1" x14ac:dyDescent="0.35">
      <c r="A81" s="267"/>
      <c r="B81" s="213"/>
      <c r="C81" s="167"/>
      <c r="D81" s="167"/>
      <c r="E81" s="209"/>
      <c r="F81" s="210"/>
      <c r="G81" s="185"/>
      <c r="H81" s="185"/>
      <c r="I81" s="185"/>
      <c r="J81" s="185"/>
      <c r="K81" s="211"/>
      <c r="L81" s="177"/>
      <c r="M81" s="151"/>
      <c r="N81" s="151"/>
      <c r="O81" s="152"/>
      <c r="P81" s="151"/>
      <c r="Q81" s="151"/>
      <c r="R81" s="151"/>
      <c r="S81" s="96" t="s">
        <v>217</v>
      </c>
      <c r="T81" s="88" t="s">
        <v>135</v>
      </c>
      <c r="U81" s="108">
        <v>43000000</v>
      </c>
      <c r="V81" s="154"/>
    </row>
    <row r="82" spans="1:22" s="17" customFormat="1" ht="66" customHeight="1" x14ac:dyDescent="0.35">
      <c r="A82" s="267"/>
      <c r="B82" s="213"/>
      <c r="C82" s="167"/>
      <c r="D82" s="167"/>
      <c r="E82" s="209"/>
      <c r="F82" s="210"/>
      <c r="G82" s="185"/>
      <c r="H82" s="185"/>
      <c r="I82" s="185"/>
      <c r="J82" s="185"/>
      <c r="K82" s="211"/>
      <c r="L82" s="177"/>
      <c r="M82" s="151"/>
      <c r="N82" s="151"/>
      <c r="O82" s="152"/>
      <c r="P82" s="151"/>
      <c r="Q82" s="151"/>
      <c r="R82" s="151"/>
      <c r="S82" s="96" t="s">
        <v>201</v>
      </c>
      <c r="T82" s="88" t="s">
        <v>48</v>
      </c>
      <c r="U82" s="108">
        <v>10555824</v>
      </c>
      <c r="V82" s="154"/>
    </row>
    <row r="83" spans="1:22" s="17" customFormat="1" ht="51" customHeight="1" x14ac:dyDescent="0.35">
      <c r="A83" s="267"/>
      <c r="B83" s="213"/>
      <c r="C83" s="167"/>
      <c r="D83" s="167"/>
      <c r="E83" s="209"/>
      <c r="F83" s="210"/>
      <c r="G83" s="185"/>
      <c r="H83" s="185"/>
      <c r="I83" s="185"/>
      <c r="J83" s="185"/>
      <c r="K83" s="211"/>
      <c r="L83" s="177"/>
      <c r="M83" s="151"/>
      <c r="N83" s="151"/>
      <c r="O83" s="88" t="s">
        <v>218</v>
      </c>
      <c r="P83" s="87">
        <v>0</v>
      </c>
      <c r="Q83" s="95">
        <v>5</v>
      </c>
      <c r="R83" s="151"/>
      <c r="S83" s="96" t="s">
        <v>201</v>
      </c>
      <c r="T83" s="88" t="s">
        <v>48</v>
      </c>
      <c r="U83" s="108">
        <v>200000000</v>
      </c>
      <c r="V83" s="154"/>
    </row>
    <row r="84" spans="1:22" s="17" customFormat="1" ht="47.25" customHeight="1" x14ac:dyDescent="0.35">
      <c r="A84" s="267"/>
      <c r="B84" s="213"/>
      <c r="C84" s="167"/>
      <c r="D84" s="167"/>
      <c r="E84" s="209"/>
      <c r="F84" s="210"/>
      <c r="G84" s="185"/>
      <c r="H84" s="185"/>
      <c r="I84" s="185"/>
      <c r="J84" s="185"/>
      <c r="K84" s="211"/>
      <c r="L84" s="177"/>
      <c r="M84" s="151"/>
      <c r="N84" s="151"/>
      <c r="O84" s="88" t="s">
        <v>219</v>
      </c>
      <c r="P84" s="87">
        <v>0</v>
      </c>
      <c r="Q84" s="87">
        <v>1</v>
      </c>
      <c r="R84" s="151"/>
      <c r="S84" s="96" t="s">
        <v>201</v>
      </c>
      <c r="T84" s="88" t="s">
        <v>48</v>
      </c>
      <c r="U84" s="108">
        <v>408000000</v>
      </c>
      <c r="V84" s="154"/>
    </row>
    <row r="85" spans="1:22" s="17" customFormat="1" ht="86.25" customHeight="1" x14ac:dyDescent="0.35">
      <c r="A85" s="267"/>
      <c r="B85" s="213"/>
      <c r="C85" s="167"/>
      <c r="D85" s="167"/>
      <c r="E85" s="209"/>
      <c r="F85" s="210"/>
      <c r="G85" s="185"/>
      <c r="H85" s="185"/>
      <c r="I85" s="185"/>
      <c r="J85" s="185"/>
      <c r="K85" s="211"/>
      <c r="L85" s="177"/>
      <c r="M85" s="151"/>
      <c r="N85" s="151"/>
      <c r="O85" s="88" t="s">
        <v>220</v>
      </c>
      <c r="P85" s="87">
        <v>0</v>
      </c>
      <c r="Q85" s="87">
        <v>1</v>
      </c>
      <c r="R85" s="151"/>
      <c r="S85" s="96" t="s">
        <v>201</v>
      </c>
      <c r="T85" s="88" t="s">
        <v>48</v>
      </c>
      <c r="U85" s="108">
        <v>55734747.630000003</v>
      </c>
      <c r="V85" s="154"/>
    </row>
    <row r="86" spans="1:22" s="17" customFormat="1" ht="78.75" customHeight="1" x14ac:dyDescent="0.35">
      <c r="A86" s="267"/>
      <c r="B86" s="201" t="s">
        <v>221</v>
      </c>
      <c r="C86" s="204" t="s">
        <v>222</v>
      </c>
      <c r="D86" s="206" t="s">
        <v>223</v>
      </c>
      <c r="E86" s="188">
        <v>0</v>
      </c>
      <c r="F86" s="188" t="s">
        <v>224</v>
      </c>
      <c r="G86" s="166" t="s">
        <v>225</v>
      </c>
      <c r="H86" s="195" t="s">
        <v>226</v>
      </c>
      <c r="I86" s="197" t="s">
        <v>227</v>
      </c>
      <c r="J86" s="188">
        <v>0</v>
      </c>
      <c r="K86" s="193" t="s">
        <v>224</v>
      </c>
      <c r="L86" s="200">
        <v>2020630010116</v>
      </c>
      <c r="M86" s="151" t="s">
        <v>228</v>
      </c>
      <c r="N86" s="186" t="s">
        <v>229</v>
      </c>
      <c r="O86" s="88" t="s">
        <v>230</v>
      </c>
      <c r="P86" s="87">
        <v>0</v>
      </c>
      <c r="Q86" s="87">
        <v>4</v>
      </c>
      <c r="R86" s="187" t="s">
        <v>227</v>
      </c>
      <c r="S86" s="87" t="s">
        <v>231</v>
      </c>
      <c r="T86" s="88" t="s">
        <v>48</v>
      </c>
      <c r="U86" s="108">
        <v>120000000</v>
      </c>
      <c r="V86" s="124" t="s">
        <v>49</v>
      </c>
    </row>
    <row r="87" spans="1:22" s="17" customFormat="1" ht="128.25" customHeight="1" x14ac:dyDescent="0.35">
      <c r="A87" s="267"/>
      <c r="B87" s="202"/>
      <c r="C87" s="205"/>
      <c r="D87" s="207"/>
      <c r="E87" s="190"/>
      <c r="F87" s="190"/>
      <c r="G87" s="167"/>
      <c r="H87" s="196"/>
      <c r="I87" s="198"/>
      <c r="J87" s="190"/>
      <c r="K87" s="199"/>
      <c r="L87" s="200"/>
      <c r="M87" s="151"/>
      <c r="N87" s="186"/>
      <c r="O87" s="88" t="s">
        <v>232</v>
      </c>
      <c r="P87" s="87">
        <v>0</v>
      </c>
      <c r="Q87" s="87">
        <v>2</v>
      </c>
      <c r="R87" s="187"/>
      <c r="S87" s="87" t="s">
        <v>233</v>
      </c>
      <c r="T87" s="88" t="s">
        <v>48</v>
      </c>
      <c r="U87" s="108">
        <v>30000000</v>
      </c>
      <c r="V87" s="124" t="s">
        <v>49</v>
      </c>
    </row>
    <row r="88" spans="1:22" s="17" customFormat="1" ht="41.15" customHeight="1" x14ac:dyDescent="0.35">
      <c r="A88" s="267"/>
      <c r="B88" s="202"/>
      <c r="C88" s="205"/>
      <c r="D88" s="207"/>
      <c r="E88" s="188">
        <v>0</v>
      </c>
      <c r="F88" s="188" t="s">
        <v>234</v>
      </c>
      <c r="G88" s="167"/>
      <c r="H88" s="188" t="s">
        <v>235</v>
      </c>
      <c r="I88" s="191" t="s">
        <v>236</v>
      </c>
      <c r="J88" s="188">
        <v>0</v>
      </c>
      <c r="K88" s="193" t="s">
        <v>234</v>
      </c>
      <c r="L88" s="200"/>
      <c r="M88" s="151"/>
      <c r="N88" s="186"/>
      <c r="O88" s="117" t="s">
        <v>237</v>
      </c>
      <c r="P88" s="87">
        <v>0</v>
      </c>
      <c r="Q88" s="87">
        <v>1</v>
      </c>
      <c r="R88" s="151" t="s">
        <v>238</v>
      </c>
      <c r="S88" s="87" t="s">
        <v>233</v>
      </c>
      <c r="T88" s="88" t="s">
        <v>48</v>
      </c>
      <c r="U88" s="108">
        <v>90000000</v>
      </c>
      <c r="V88" s="123" t="s">
        <v>49</v>
      </c>
    </row>
    <row r="89" spans="1:22" s="17" customFormat="1" ht="134.25" customHeight="1" x14ac:dyDescent="0.35">
      <c r="A89" s="267"/>
      <c r="B89" s="203"/>
      <c r="C89" s="189"/>
      <c r="D89" s="208"/>
      <c r="E89" s="189"/>
      <c r="F89" s="189"/>
      <c r="G89" s="189"/>
      <c r="H89" s="190"/>
      <c r="I89" s="192"/>
      <c r="J89" s="189"/>
      <c r="K89" s="194"/>
      <c r="L89" s="200"/>
      <c r="M89" s="151"/>
      <c r="N89" s="152"/>
      <c r="O89" s="88" t="s">
        <v>239</v>
      </c>
      <c r="P89" s="87">
        <v>0</v>
      </c>
      <c r="Q89" s="87">
        <v>2</v>
      </c>
      <c r="R89" s="151"/>
      <c r="S89" s="87" t="s">
        <v>233</v>
      </c>
      <c r="T89" s="88" t="s">
        <v>48</v>
      </c>
      <c r="U89" s="108">
        <v>10000000</v>
      </c>
      <c r="V89" s="123" t="s">
        <v>49</v>
      </c>
    </row>
    <row r="90" spans="1:22" s="17" customFormat="1" ht="110.25" customHeight="1" x14ac:dyDescent="0.35">
      <c r="A90" s="267"/>
      <c r="B90" s="33" t="s">
        <v>155</v>
      </c>
      <c r="C90" s="24" t="s">
        <v>240</v>
      </c>
      <c r="D90" s="25" t="s">
        <v>241</v>
      </c>
      <c r="E90" s="24">
        <v>1</v>
      </c>
      <c r="F90" s="24">
        <v>1</v>
      </c>
      <c r="G90" s="26" t="s">
        <v>242</v>
      </c>
      <c r="H90" s="26" t="s">
        <v>243</v>
      </c>
      <c r="I90" s="26" t="s">
        <v>244</v>
      </c>
      <c r="J90" s="27">
        <v>1</v>
      </c>
      <c r="K90" s="28">
        <v>1</v>
      </c>
      <c r="L90" s="91">
        <v>2020630010108</v>
      </c>
      <c r="M90" s="88" t="s">
        <v>245</v>
      </c>
      <c r="N90" s="88" t="s">
        <v>246</v>
      </c>
      <c r="O90" s="118" t="s">
        <v>247</v>
      </c>
      <c r="P90" s="87">
        <v>0</v>
      </c>
      <c r="Q90" s="87">
        <v>1</v>
      </c>
      <c r="R90" s="90" t="s">
        <v>244</v>
      </c>
      <c r="S90" s="87" t="s">
        <v>248</v>
      </c>
      <c r="T90" s="88" t="s">
        <v>135</v>
      </c>
      <c r="U90" s="108">
        <v>57000000</v>
      </c>
      <c r="V90" s="65" t="s">
        <v>49</v>
      </c>
    </row>
    <row r="91" spans="1:22" s="17" customFormat="1" ht="96.75" customHeight="1" x14ac:dyDescent="0.35">
      <c r="A91" s="268"/>
      <c r="B91" s="74" t="s">
        <v>249</v>
      </c>
      <c r="C91" s="29" t="s">
        <v>250</v>
      </c>
      <c r="D91" s="30" t="s">
        <v>251</v>
      </c>
      <c r="E91" s="72">
        <v>0</v>
      </c>
      <c r="F91" s="72">
        <v>2</v>
      </c>
      <c r="G91" s="34" t="s">
        <v>252</v>
      </c>
      <c r="H91" s="59" t="s">
        <v>253</v>
      </c>
      <c r="I91" s="59" t="s">
        <v>253</v>
      </c>
      <c r="J91" s="72">
        <v>0</v>
      </c>
      <c r="K91" s="105">
        <v>2</v>
      </c>
      <c r="L91" s="91">
        <v>2020630010115</v>
      </c>
      <c r="M91" s="88" t="s">
        <v>254</v>
      </c>
      <c r="N91" s="88" t="s">
        <v>255</v>
      </c>
      <c r="O91" s="97" t="s">
        <v>256</v>
      </c>
      <c r="P91" s="87">
        <v>0</v>
      </c>
      <c r="Q91" s="87">
        <v>1</v>
      </c>
      <c r="R91" s="88" t="s">
        <v>253</v>
      </c>
      <c r="S91" s="87" t="s">
        <v>257</v>
      </c>
      <c r="T91" s="88" t="s">
        <v>48</v>
      </c>
      <c r="U91" s="108">
        <v>80000000</v>
      </c>
      <c r="V91" s="98" t="s">
        <v>49</v>
      </c>
    </row>
    <row r="92" spans="1:22" s="17" customFormat="1" ht="69" customHeight="1" x14ac:dyDescent="0.35">
      <c r="A92" s="179" t="s">
        <v>258</v>
      </c>
      <c r="B92" s="33" t="s">
        <v>242</v>
      </c>
      <c r="C92" s="19" t="s">
        <v>259</v>
      </c>
      <c r="D92" s="33" t="s">
        <v>260</v>
      </c>
      <c r="E92" s="19">
        <v>3</v>
      </c>
      <c r="F92" s="19">
        <v>4</v>
      </c>
      <c r="G92" s="34" t="s">
        <v>242</v>
      </c>
      <c r="H92" s="59" t="s">
        <v>261</v>
      </c>
      <c r="I92" s="34" t="s">
        <v>262</v>
      </c>
      <c r="J92" s="31">
        <v>3</v>
      </c>
      <c r="K92" s="106">
        <v>4</v>
      </c>
      <c r="L92" s="91">
        <v>2020630010168</v>
      </c>
      <c r="M92" s="88" t="s">
        <v>263</v>
      </c>
      <c r="N92" s="32" t="s">
        <v>264</v>
      </c>
      <c r="O92" s="88" t="s">
        <v>265</v>
      </c>
      <c r="P92" s="87">
        <v>0</v>
      </c>
      <c r="Q92" s="87">
        <v>1</v>
      </c>
      <c r="R92" s="90" t="s">
        <v>266</v>
      </c>
      <c r="S92" s="88" t="s">
        <v>267</v>
      </c>
      <c r="T92" s="88" t="s">
        <v>143</v>
      </c>
      <c r="U92" s="108">
        <v>484019421</v>
      </c>
      <c r="V92" s="98" t="s">
        <v>49</v>
      </c>
    </row>
    <row r="93" spans="1:22" s="17" customFormat="1" ht="85.5" customHeight="1" x14ac:dyDescent="0.35">
      <c r="A93" s="180"/>
      <c r="B93" s="33" t="s">
        <v>84</v>
      </c>
      <c r="C93" s="19" t="s">
        <v>268</v>
      </c>
      <c r="D93" s="33" t="s">
        <v>85</v>
      </c>
      <c r="E93" s="19">
        <v>1</v>
      </c>
      <c r="F93" s="19">
        <v>1</v>
      </c>
      <c r="G93" s="34" t="s">
        <v>87</v>
      </c>
      <c r="H93" s="34" t="s">
        <v>269</v>
      </c>
      <c r="I93" s="34" t="s">
        <v>269</v>
      </c>
      <c r="J93" s="23">
        <v>1</v>
      </c>
      <c r="K93" s="102">
        <v>1</v>
      </c>
      <c r="L93" s="91">
        <v>2020630010139</v>
      </c>
      <c r="M93" s="88" t="s">
        <v>270</v>
      </c>
      <c r="N93" s="32" t="s">
        <v>305</v>
      </c>
      <c r="O93" s="92" t="s">
        <v>272</v>
      </c>
      <c r="P93" s="87">
        <v>0</v>
      </c>
      <c r="Q93" s="75">
        <v>2</v>
      </c>
      <c r="R93" s="90" t="s">
        <v>273</v>
      </c>
      <c r="S93" s="88" t="s">
        <v>274</v>
      </c>
      <c r="T93" s="88" t="s">
        <v>48</v>
      </c>
      <c r="U93" s="108">
        <v>100000000</v>
      </c>
      <c r="V93" s="98" t="s">
        <v>49</v>
      </c>
    </row>
    <row r="94" spans="1:22" s="17" customFormat="1" ht="85.5" customHeight="1" x14ac:dyDescent="0.35">
      <c r="A94" s="180"/>
      <c r="B94" s="18" t="s">
        <v>155</v>
      </c>
      <c r="C94" s="18" t="s">
        <v>156</v>
      </c>
      <c r="D94" s="18" t="s">
        <v>241</v>
      </c>
      <c r="E94" s="18">
        <v>1</v>
      </c>
      <c r="F94" s="18">
        <v>5</v>
      </c>
      <c r="G94" s="18" t="s">
        <v>242</v>
      </c>
      <c r="H94" s="18" t="s">
        <v>275</v>
      </c>
      <c r="I94" s="18" t="s">
        <v>276</v>
      </c>
      <c r="J94" s="79">
        <v>1</v>
      </c>
      <c r="K94" s="107">
        <v>5</v>
      </c>
      <c r="L94" s="91">
        <v>2020630010118</v>
      </c>
      <c r="M94" s="87" t="s">
        <v>277</v>
      </c>
      <c r="N94" s="119" t="s">
        <v>278</v>
      </c>
      <c r="O94" s="92" t="s">
        <v>279</v>
      </c>
      <c r="P94" s="87">
        <v>1</v>
      </c>
      <c r="Q94" s="87">
        <v>1</v>
      </c>
      <c r="R94" s="80" t="s">
        <v>275</v>
      </c>
      <c r="S94" s="88" t="s">
        <v>280</v>
      </c>
      <c r="T94" s="88" t="s">
        <v>135</v>
      </c>
      <c r="U94" s="108">
        <v>100000000</v>
      </c>
      <c r="V94" s="98" t="s">
        <v>49</v>
      </c>
    </row>
    <row r="95" spans="1:22" s="17" customFormat="1" ht="43.5" customHeight="1" x14ac:dyDescent="0.35">
      <c r="A95" s="180"/>
      <c r="B95" s="182" t="s">
        <v>155</v>
      </c>
      <c r="C95" s="185" t="s">
        <v>156</v>
      </c>
      <c r="D95" s="182" t="s">
        <v>157</v>
      </c>
      <c r="E95" s="172">
        <v>1</v>
      </c>
      <c r="F95" s="172">
        <v>1</v>
      </c>
      <c r="G95" s="166" t="s">
        <v>159</v>
      </c>
      <c r="H95" s="169" t="s">
        <v>281</v>
      </c>
      <c r="I95" s="169" t="s">
        <v>282</v>
      </c>
      <c r="J95" s="172">
        <v>1</v>
      </c>
      <c r="K95" s="174">
        <v>1</v>
      </c>
      <c r="L95" s="177">
        <v>2020630010117</v>
      </c>
      <c r="M95" s="152" t="s">
        <v>283</v>
      </c>
      <c r="N95" s="163" t="s">
        <v>271</v>
      </c>
      <c r="O95" s="152" t="s">
        <v>284</v>
      </c>
      <c r="P95" s="151">
        <v>12</v>
      </c>
      <c r="Q95" s="151">
        <v>12</v>
      </c>
      <c r="R95" s="152" t="s">
        <v>285</v>
      </c>
      <c r="S95" s="151" t="s">
        <v>286</v>
      </c>
      <c r="T95" s="152" t="s">
        <v>287</v>
      </c>
      <c r="U95" s="153">
        <v>3352638251</v>
      </c>
      <c r="V95" s="154" t="s">
        <v>49</v>
      </c>
    </row>
    <row r="96" spans="1:22" s="17" customFormat="1" ht="33" customHeight="1" x14ac:dyDescent="0.35">
      <c r="A96" s="180"/>
      <c r="B96" s="182"/>
      <c r="C96" s="185"/>
      <c r="D96" s="182"/>
      <c r="E96" s="172"/>
      <c r="F96" s="172"/>
      <c r="G96" s="167"/>
      <c r="H96" s="169"/>
      <c r="I96" s="169"/>
      <c r="J96" s="172"/>
      <c r="K96" s="174"/>
      <c r="L96" s="177"/>
      <c r="M96" s="152"/>
      <c r="N96" s="163"/>
      <c r="O96" s="152"/>
      <c r="P96" s="151"/>
      <c r="Q96" s="151"/>
      <c r="R96" s="152"/>
      <c r="S96" s="151"/>
      <c r="T96" s="152"/>
      <c r="U96" s="153"/>
      <c r="V96" s="154"/>
    </row>
    <row r="97" spans="1:22" s="17" customFormat="1" ht="88" customHeight="1" x14ac:dyDescent="0.35">
      <c r="A97" s="180"/>
      <c r="B97" s="183"/>
      <c r="C97" s="166"/>
      <c r="D97" s="183"/>
      <c r="E97" s="173"/>
      <c r="F97" s="173"/>
      <c r="G97" s="167"/>
      <c r="H97" s="170"/>
      <c r="I97" s="170"/>
      <c r="J97" s="173"/>
      <c r="K97" s="175"/>
      <c r="L97" s="177"/>
      <c r="M97" s="152"/>
      <c r="N97" s="163"/>
      <c r="O97" s="152"/>
      <c r="P97" s="151"/>
      <c r="Q97" s="151"/>
      <c r="R97" s="152"/>
      <c r="S97" s="88" t="s">
        <v>302</v>
      </c>
      <c r="T97" s="88" t="s">
        <v>288</v>
      </c>
      <c r="U97" s="76">
        <v>11758682</v>
      </c>
      <c r="V97" s="154"/>
    </row>
    <row r="98" spans="1:22" s="17" customFormat="1" ht="53.15" customHeight="1" x14ac:dyDescent="0.35">
      <c r="A98" s="180"/>
      <c r="B98" s="183"/>
      <c r="C98" s="166"/>
      <c r="D98" s="183"/>
      <c r="E98" s="173"/>
      <c r="F98" s="173"/>
      <c r="G98" s="167"/>
      <c r="H98" s="170"/>
      <c r="I98" s="170"/>
      <c r="J98" s="173"/>
      <c r="K98" s="175"/>
      <c r="L98" s="177"/>
      <c r="M98" s="152"/>
      <c r="N98" s="163"/>
      <c r="O98" s="152"/>
      <c r="P98" s="151"/>
      <c r="Q98" s="151"/>
      <c r="R98" s="152"/>
      <c r="S98" s="88" t="s">
        <v>303</v>
      </c>
      <c r="T98" s="88" t="s">
        <v>289</v>
      </c>
      <c r="U98" s="76">
        <v>15532242</v>
      </c>
      <c r="V98" s="154"/>
    </row>
    <row r="99" spans="1:22" s="17" customFormat="1" ht="55" customHeight="1" x14ac:dyDescent="0.35">
      <c r="A99" s="180"/>
      <c r="B99" s="183"/>
      <c r="C99" s="166"/>
      <c r="D99" s="183"/>
      <c r="E99" s="173"/>
      <c r="F99" s="173"/>
      <c r="G99" s="167"/>
      <c r="H99" s="170"/>
      <c r="I99" s="170"/>
      <c r="J99" s="173"/>
      <c r="K99" s="175"/>
      <c r="L99" s="177"/>
      <c r="M99" s="152"/>
      <c r="N99" s="163"/>
      <c r="O99" s="152"/>
      <c r="P99" s="151"/>
      <c r="Q99" s="151"/>
      <c r="R99" s="152"/>
      <c r="S99" s="88" t="s">
        <v>304</v>
      </c>
      <c r="T99" s="88" t="s">
        <v>170</v>
      </c>
      <c r="U99" s="76">
        <v>514086198</v>
      </c>
      <c r="V99" s="154"/>
    </row>
    <row r="100" spans="1:22" s="17" customFormat="1" ht="57.65" customHeight="1" thickBot="1" x14ac:dyDescent="0.4">
      <c r="A100" s="181"/>
      <c r="B100" s="184"/>
      <c r="C100" s="165"/>
      <c r="D100" s="184"/>
      <c r="E100" s="165"/>
      <c r="F100" s="165"/>
      <c r="G100" s="168"/>
      <c r="H100" s="171"/>
      <c r="I100" s="171"/>
      <c r="J100" s="165"/>
      <c r="K100" s="176"/>
      <c r="L100" s="178"/>
      <c r="M100" s="162"/>
      <c r="N100" s="164"/>
      <c r="O100" s="162"/>
      <c r="P100" s="165"/>
      <c r="Q100" s="165"/>
      <c r="R100" s="162"/>
      <c r="S100" s="93" t="s">
        <v>290</v>
      </c>
      <c r="T100" s="89" t="s">
        <v>291</v>
      </c>
      <c r="U100" s="125">
        <v>415000000</v>
      </c>
      <c r="V100" s="155"/>
    </row>
    <row r="101" spans="1:22" ht="15" customHeight="1" x14ac:dyDescent="0.35">
      <c r="A101" s="156" t="s">
        <v>292</v>
      </c>
      <c r="B101" s="156"/>
      <c r="C101" s="156"/>
      <c r="D101" s="156"/>
      <c r="E101" s="156"/>
      <c r="F101" s="156"/>
      <c r="G101" s="156"/>
      <c r="H101" s="156"/>
      <c r="I101" s="156"/>
      <c r="J101" s="156"/>
      <c r="K101" s="156"/>
      <c r="L101" s="156"/>
      <c r="M101" s="156"/>
      <c r="N101" s="156"/>
      <c r="O101" s="156"/>
      <c r="P101" s="156"/>
      <c r="Q101" s="156"/>
      <c r="R101" s="156"/>
      <c r="S101" s="156"/>
      <c r="T101" s="156"/>
      <c r="U101" s="158">
        <f>SUM(U11:U100)</f>
        <v>53177505746.999992</v>
      </c>
      <c r="V101" s="160"/>
    </row>
    <row r="102" spans="1:22" ht="25.5" customHeight="1" thickBot="1" x14ac:dyDescent="0.4">
      <c r="A102" s="157"/>
      <c r="B102" s="157"/>
      <c r="C102" s="157"/>
      <c r="D102" s="157"/>
      <c r="E102" s="157"/>
      <c r="F102" s="157"/>
      <c r="G102" s="157"/>
      <c r="H102" s="157"/>
      <c r="I102" s="157"/>
      <c r="J102" s="157"/>
      <c r="K102" s="157"/>
      <c r="L102" s="157"/>
      <c r="M102" s="157"/>
      <c r="N102" s="157"/>
      <c r="O102" s="157"/>
      <c r="P102" s="157"/>
      <c r="Q102" s="157"/>
      <c r="R102" s="157"/>
      <c r="S102" s="157"/>
      <c r="T102" s="157"/>
      <c r="U102" s="159"/>
      <c r="V102" s="161"/>
    </row>
    <row r="103" spans="1:22" x14ac:dyDescent="0.25">
      <c r="A103" s="126"/>
      <c r="B103" s="127"/>
      <c r="C103" s="128"/>
      <c r="D103" s="127"/>
      <c r="E103" s="128"/>
      <c r="F103" s="127"/>
      <c r="G103" s="128"/>
      <c r="H103" s="127"/>
      <c r="I103" s="128"/>
      <c r="J103" s="128"/>
      <c r="K103" s="127"/>
      <c r="L103" s="128"/>
      <c r="M103" s="127"/>
      <c r="N103" s="127"/>
      <c r="O103" s="127"/>
      <c r="P103" s="127"/>
      <c r="Q103" s="127"/>
      <c r="R103" s="127"/>
      <c r="S103" s="127"/>
      <c r="T103" s="127"/>
      <c r="U103" s="129"/>
      <c r="V103" s="100"/>
    </row>
    <row r="104" spans="1:22" ht="33" customHeight="1" x14ac:dyDescent="0.25">
      <c r="A104" s="81"/>
      <c r="B104" s="130"/>
      <c r="C104" s="131"/>
      <c r="D104" s="130"/>
      <c r="E104" s="132"/>
      <c r="F104" s="130"/>
      <c r="G104" s="130"/>
      <c r="H104" s="130"/>
      <c r="I104" s="130"/>
      <c r="J104" s="145" t="s">
        <v>293</v>
      </c>
      <c r="K104" s="145"/>
      <c r="L104" s="145"/>
      <c r="M104" s="131"/>
      <c r="N104" s="131"/>
      <c r="O104" s="145" t="s">
        <v>294</v>
      </c>
      <c r="P104" s="145"/>
      <c r="Q104" s="145"/>
      <c r="R104" s="133"/>
      <c r="S104" s="130"/>
      <c r="T104" s="130"/>
      <c r="U104" s="83"/>
      <c r="V104" s="134"/>
    </row>
    <row r="105" spans="1:22" ht="14" x14ac:dyDescent="0.35">
      <c r="A105" s="81"/>
      <c r="B105" s="130"/>
      <c r="C105" s="131"/>
      <c r="D105" s="130"/>
      <c r="E105" s="132"/>
      <c r="F105" s="130"/>
      <c r="G105" s="130"/>
      <c r="H105" s="130"/>
      <c r="I105" s="130"/>
      <c r="J105" s="132"/>
      <c r="K105" s="130"/>
      <c r="L105" s="132"/>
      <c r="M105" s="130"/>
      <c r="N105" s="130"/>
      <c r="O105" s="131"/>
      <c r="P105" s="132"/>
      <c r="Q105" s="130"/>
      <c r="R105" s="130"/>
      <c r="S105" s="146"/>
      <c r="T105" s="146"/>
      <c r="U105" s="146"/>
      <c r="V105" s="147"/>
    </row>
    <row r="106" spans="1:22" ht="14" x14ac:dyDescent="0.35">
      <c r="A106" s="81"/>
      <c r="B106" s="130"/>
      <c r="C106" s="131"/>
      <c r="D106" s="130"/>
      <c r="E106" s="132"/>
      <c r="F106" s="130"/>
      <c r="G106" s="130"/>
      <c r="H106" s="130"/>
      <c r="I106" s="130"/>
      <c r="J106" s="132"/>
      <c r="K106" s="130"/>
      <c r="L106" s="132"/>
      <c r="M106" s="130"/>
      <c r="N106" s="130"/>
      <c r="O106" s="131"/>
      <c r="P106" s="132"/>
      <c r="Q106" s="132"/>
      <c r="R106" s="132"/>
      <c r="S106" s="132"/>
      <c r="T106" s="132"/>
      <c r="U106" s="135"/>
      <c r="V106" s="84"/>
    </row>
    <row r="107" spans="1:22" ht="18.75" customHeight="1" x14ac:dyDescent="0.35">
      <c r="A107" s="81"/>
      <c r="B107" s="130"/>
      <c r="C107" s="132"/>
      <c r="D107" s="130"/>
      <c r="E107" s="132"/>
      <c r="F107" s="130"/>
      <c r="G107" s="130"/>
      <c r="H107" s="130"/>
      <c r="I107" s="130"/>
      <c r="J107" s="132"/>
      <c r="K107" s="130"/>
      <c r="L107" s="132"/>
      <c r="M107" s="130"/>
      <c r="N107" s="130"/>
      <c r="O107" s="132"/>
      <c r="P107" s="132"/>
      <c r="Q107" s="132"/>
      <c r="R107" s="132"/>
      <c r="S107" s="132"/>
      <c r="T107" s="132"/>
      <c r="U107" s="136"/>
      <c r="V107" s="85"/>
    </row>
    <row r="108" spans="1:22" ht="25.5" customHeight="1" thickBot="1" x14ac:dyDescent="0.4">
      <c r="A108" s="81"/>
      <c r="B108" s="130"/>
      <c r="C108" s="131"/>
      <c r="D108" s="130"/>
      <c r="E108" s="132"/>
      <c r="F108" s="130"/>
      <c r="G108" s="130"/>
      <c r="H108" s="130"/>
      <c r="I108" s="130"/>
      <c r="J108" s="148"/>
      <c r="K108" s="149"/>
      <c r="L108" s="149"/>
      <c r="M108" s="130"/>
      <c r="N108" s="130"/>
      <c r="O108" s="35"/>
      <c r="P108" s="35"/>
      <c r="Q108" s="132"/>
      <c r="R108" s="132"/>
      <c r="S108" s="132"/>
      <c r="T108" s="132"/>
      <c r="U108" s="137"/>
      <c r="V108" s="85"/>
    </row>
    <row r="109" spans="1:22" ht="25.5" customHeight="1" x14ac:dyDescent="0.35">
      <c r="A109" s="81"/>
      <c r="B109" s="130"/>
      <c r="C109" s="138"/>
      <c r="D109" s="130"/>
      <c r="E109" s="132"/>
      <c r="F109" s="130"/>
      <c r="G109" s="130"/>
      <c r="H109" s="130"/>
      <c r="I109" s="130"/>
      <c r="J109" s="150" t="s">
        <v>295</v>
      </c>
      <c r="K109" s="150"/>
      <c r="L109" s="150"/>
      <c r="M109" s="139"/>
      <c r="N109" s="139"/>
      <c r="O109" s="150" t="s">
        <v>49</v>
      </c>
      <c r="P109" s="150"/>
      <c r="Q109" s="150"/>
      <c r="R109" s="140"/>
      <c r="S109" s="132"/>
      <c r="T109" s="132"/>
      <c r="U109" s="137"/>
      <c r="V109" s="85"/>
    </row>
    <row r="110" spans="1:22" ht="14" x14ac:dyDescent="0.35">
      <c r="A110" s="81"/>
      <c r="B110" s="130"/>
      <c r="C110" s="138"/>
      <c r="D110" s="130"/>
      <c r="E110" s="132"/>
      <c r="F110" s="130"/>
      <c r="G110" s="130"/>
      <c r="H110" s="130"/>
      <c r="I110" s="130"/>
      <c r="J110" s="141" t="s">
        <v>296</v>
      </c>
      <c r="K110" s="141"/>
      <c r="L110" s="141"/>
      <c r="M110" s="139"/>
      <c r="N110" s="139"/>
      <c r="O110" s="141" t="s">
        <v>297</v>
      </c>
      <c r="P110" s="141"/>
      <c r="Q110" s="132"/>
      <c r="R110" s="132"/>
      <c r="S110" s="132"/>
      <c r="T110" s="132"/>
      <c r="U110" s="137"/>
      <c r="V110" s="85"/>
    </row>
    <row r="111" spans="1:22" ht="14" x14ac:dyDescent="0.35">
      <c r="A111" s="81"/>
      <c r="B111" s="130"/>
      <c r="C111" s="132"/>
      <c r="D111" s="130"/>
      <c r="E111" s="132"/>
      <c r="F111" s="130"/>
      <c r="G111" s="132"/>
      <c r="H111" s="130"/>
      <c r="I111" s="132"/>
      <c r="J111" s="132"/>
      <c r="K111" s="130"/>
      <c r="L111" s="131"/>
      <c r="M111" s="130"/>
      <c r="N111" s="132"/>
      <c r="O111" s="132"/>
      <c r="P111" s="132"/>
      <c r="Q111" s="132"/>
      <c r="R111" s="132"/>
      <c r="S111" s="132"/>
      <c r="T111" s="132"/>
      <c r="U111" s="137"/>
      <c r="V111" s="85"/>
    </row>
    <row r="112" spans="1:22" ht="14" x14ac:dyDescent="0.35">
      <c r="A112" s="81"/>
      <c r="B112" s="130"/>
      <c r="C112" s="132"/>
      <c r="D112" s="130"/>
      <c r="E112" s="132"/>
      <c r="F112" s="130"/>
      <c r="G112" s="132"/>
      <c r="H112" s="130"/>
      <c r="I112" s="132"/>
      <c r="J112" s="132"/>
      <c r="K112" s="130"/>
      <c r="L112" s="131"/>
      <c r="M112" s="130"/>
      <c r="N112" s="132"/>
      <c r="O112" s="132"/>
      <c r="P112" s="132"/>
      <c r="Q112" s="132"/>
      <c r="R112" s="132"/>
      <c r="S112" s="132"/>
      <c r="T112" s="132"/>
      <c r="U112" s="137"/>
      <c r="V112" s="85"/>
    </row>
    <row r="113" spans="1:22" ht="31.5" customHeight="1" thickBot="1" x14ac:dyDescent="0.4">
      <c r="A113" s="142" t="s">
        <v>298</v>
      </c>
      <c r="B113" s="143"/>
      <c r="C113" s="143"/>
      <c r="D113" s="143"/>
      <c r="E113" s="143"/>
      <c r="F113" s="143"/>
      <c r="G113" s="143"/>
      <c r="H113" s="143"/>
      <c r="I113" s="143"/>
      <c r="J113" s="143"/>
      <c r="K113" s="143"/>
      <c r="L113" s="143"/>
      <c r="M113" s="143"/>
      <c r="N113" s="143"/>
      <c r="O113" s="143"/>
      <c r="P113" s="143"/>
      <c r="Q113" s="143"/>
      <c r="R113" s="143"/>
      <c r="S113" s="143"/>
      <c r="T113" s="143"/>
      <c r="U113" s="143"/>
      <c r="V113" s="144"/>
    </row>
    <row r="114" spans="1:22" x14ac:dyDescent="0.35">
      <c r="A114" s="36"/>
      <c r="B114" s="36"/>
      <c r="C114" s="36"/>
      <c r="D114" s="36"/>
      <c r="E114" s="36"/>
      <c r="F114" s="36"/>
      <c r="G114" s="36"/>
      <c r="H114" s="36"/>
      <c r="I114" s="36"/>
      <c r="J114" s="36"/>
      <c r="K114" s="36"/>
      <c r="L114" s="36"/>
      <c r="M114" s="36"/>
      <c r="N114" s="36"/>
      <c r="O114" s="36"/>
      <c r="P114" s="36"/>
      <c r="Q114" s="36"/>
      <c r="R114" s="36"/>
      <c r="S114" s="36"/>
      <c r="T114" s="36"/>
      <c r="U114" s="36"/>
      <c r="V114" s="36"/>
    </row>
  </sheetData>
  <mergeCells count="228">
    <mergeCell ref="O8:Q8"/>
    <mergeCell ref="S8:U8"/>
    <mergeCell ref="A9:A10"/>
    <mergeCell ref="B9:B10"/>
    <mergeCell ref="C9:C10"/>
    <mergeCell ref="D9:F9"/>
    <mergeCell ref="G9:G10"/>
    <mergeCell ref="A1:B4"/>
    <mergeCell ref="C1:U1"/>
    <mergeCell ref="C3:U3"/>
    <mergeCell ref="C4:U4"/>
    <mergeCell ref="A6:K6"/>
    <mergeCell ref="L6:V6"/>
    <mergeCell ref="H9:H10"/>
    <mergeCell ref="I9:K9"/>
    <mergeCell ref="A11:A13"/>
    <mergeCell ref="B11:B12"/>
    <mergeCell ref="L11:L12"/>
    <mergeCell ref="M11:M12"/>
    <mergeCell ref="A7:G7"/>
    <mergeCell ref="A8:K8"/>
    <mergeCell ref="L8:N8"/>
    <mergeCell ref="N11:N12"/>
    <mergeCell ref="A14:A91"/>
    <mergeCell ref="B14:B19"/>
    <mergeCell ref="C14:C19"/>
    <mergeCell ref="D14:D19"/>
    <mergeCell ref="E14:E18"/>
    <mergeCell ref="F14:F18"/>
    <mergeCell ref="G14:G18"/>
    <mergeCell ref="H14:H18"/>
    <mergeCell ref="I14:I18"/>
    <mergeCell ref="K59:K64"/>
    <mergeCell ref="L59:L68"/>
    <mergeCell ref="M59:M68"/>
    <mergeCell ref="N59:N68"/>
    <mergeCell ref="K65:K68"/>
    <mergeCell ref="P14:P15"/>
    <mergeCell ref="Q14:Q15"/>
    <mergeCell ref="R14:R18"/>
    <mergeCell ref="V14:V18"/>
    <mergeCell ref="S16:S18"/>
    <mergeCell ref="B20:B58"/>
    <mergeCell ref="C20:C58"/>
    <mergeCell ref="D20:D58"/>
    <mergeCell ref="E20:E21"/>
    <mergeCell ref="F20:F21"/>
    <mergeCell ref="J14:J18"/>
    <mergeCell ref="K14:K18"/>
    <mergeCell ref="L14:L19"/>
    <mergeCell ref="M14:M19"/>
    <mergeCell ref="N14:N19"/>
    <mergeCell ref="O14:O15"/>
    <mergeCell ref="S22:S23"/>
    <mergeCell ref="S24:S27"/>
    <mergeCell ref="E30:E32"/>
    <mergeCell ref="F30:F32"/>
    <mergeCell ref="H30:H32"/>
    <mergeCell ref="I30:I32"/>
    <mergeCell ref="J30:J32"/>
    <mergeCell ref="K30:K32"/>
    <mergeCell ref="O30:O32"/>
    <mergeCell ref="P30:P32"/>
    <mergeCell ref="E22:E29"/>
    <mergeCell ref="F22:F29"/>
    <mergeCell ref="H22:H29"/>
    <mergeCell ref="I22:I29"/>
    <mergeCell ref="J22:J29"/>
    <mergeCell ref="K22:K29"/>
    <mergeCell ref="M20:M58"/>
    <mergeCell ref="N20:N58"/>
    <mergeCell ref="O20:O21"/>
    <mergeCell ref="P20:P21"/>
    <mergeCell ref="E38:E58"/>
    <mergeCell ref="F38:F58"/>
    <mergeCell ref="H38:H58"/>
    <mergeCell ref="I38:I58"/>
    <mergeCell ref="J38:J58"/>
    <mergeCell ref="K38:K58"/>
    <mergeCell ref="Q20:Q21"/>
    <mergeCell ref="R20:R21"/>
    <mergeCell ref="R22:R29"/>
    <mergeCell ref="Q30:Q32"/>
    <mergeCell ref="S30:S31"/>
    <mergeCell ref="T30:T31"/>
    <mergeCell ref="U30:U31"/>
    <mergeCell ref="V30:V32"/>
    <mergeCell ref="E33:E37"/>
    <mergeCell ref="F33:F37"/>
    <mergeCell ref="H33:H37"/>
    <mergeCell ref="I33:I37"/>
    <mergeCell ref="J33:J37"/>
    <mergeCell ref="K33:K37"/>
    <mergeCell ref="R30:R32"/>
    <mergeCell ref="R33:R37"/>
    <mergeCell ref="G20:G58"/>
    <mergeCell ref="H20:H21"/>
    <mergeCell ref="I20:I21"/>
    <mergeCell ref="J20:J21"/>
    <mergeCell ref="K20:K21"/>
    <mergeCell ref="L20:L58"/>
    <mergeCell ref="S33:S34"/>
    <mergeCell ref="S36:S37"/>
    <mergeCell ref="R38:R58"/>
    <mergeCell ref="O41:O51"/>
    <mergeCell ref="P41:P51"/>
    <mergeCell ref="Q41:Q51"/>
    <mergeCell ref="V41:V51"/>
    <mergeCell ref="B59:B68"/>
    <mergeCell ref="C59:C68"/>
    <mergeCell ref="D59:D68"/>
    <mergeCell ref="E59:E64"/>
    <mergeCell ref="F59:F64"/>
    <mergeCell ref="G59:G68"/>
    <mergeCell ref="H59:H64"/>
    <mergeCell ref="O59:O62"/>
    <mergeCell ref="P59:P62"/>
    <mergeCell ref="Q59:Q62"/>
    <mergeCell ref="R59:R64"/>
    <mergeCell ref="V59:V62"/>
    <mergeCell ref="E65:E68"/>
    <mergeCell ref="F65:F68"/>
    <mergeCell ref="H65:H68"/>
    <mergeCell ref="I65:I68"/>
    <mergeCell ref="J65:J68"/>
    <mergeCell ref="I59:I64"/>
    <mergeCell ref="J59:J64"/>
    <mergeCell ref="R65:R68"/>
    <mergeCell ref="O66:O68"/>
    <mergeCell ref="P66:P68"/>
    <mergeCell ref="Q66:Q68"/>
    <mergeCell ref="V66:V68"/>
    <mergeCell ref="B69:B85"/>
    <mergeCell ref="C69:C85"/>
    <mergeCell ref="D69:D85"/>
    <mergeCell ref="E69:E72"/>
    <mergeCell ref="F69:F72"/>
    <mergeCell ref="V69:V72"/>
    <mergeCell ref="E73:E77"/>
    <mergeCell ref="F73:F77"/>
    <mergeCell ref="G73:G85"/>
    <mergeCell ref="H73:H77"/>
    <mergeCell ref="I73:I77"/>
    <mergeCell ref="J73:J77"/>
    <mergeCell ref="G69:G72"/>
    <mergeCell ref="H69:H72"/>
    <mergeCell ref="I69:I72"/>
    <mergeCell ref="J69:J72"/>
    <mergeCell ref="K69:K72"/>
    <mergeCell ref="L69:L85"/>
    <mergeCell ref="K73:K77"/>
    <mergeCell ref="R73:R77"/>
    <mergeCell ref="E78:E79"/>
    <mergeCell ref="F78:F79"/>
    <mergeCell ref="H78:H79"/>
    <mergeCell ref="I78:I79"/>
    <mergeCell ref="J78:J79"/>
    <mergeCell ref="K78:K79"/>
    <mergeCell ref="R78:R79"/>
    <mergeCell ref="M69:M85"/>
    <mergeCell ref="N69:N85"/>
    <mergeCell ref="R69:R72"/>
    <mergeCell ref="O80:O82"/>
    <mergeCell ref="P80:P82"/>
    <mergeCell ref="Q80:Q82"/>
    <mergeCell ref="R80:R85"/>
    <mergeCell ref="V80:V85"/>
    <mergeCell ref="B86:B89"/>
    <mergeCell ref="C86:C89"/>
    <mergeCell ref="D86:D89"/>
    <mergeCell ref="E86:E87"/>
    <mergeCell ref="F86:F87"/>
    <mergeCell ref="E80:E85"/>
    <mergeCell ref="F80:F85"/>
    <mergeCell ref="H80:H85"/>
    <mergeCell ref="I80:I85"/>
    <mergeCell ref="J80:J85"/>
    <mergeCell ref="K80:K85"/>
    <mergeCell ref="F95:F100"/>
    <mergeCell ref="M86:M89"/>
    <mergeCell ref="N86:N89"/>
    <mergeCell ref="R86:R87"/>
    <mergeCell ref="E88:E89"/>
    <mergeCell ref="F88:F89"/>
    <mergeCell ref="H88:H89"/>
    <mergeCell ref="I88:I89"/>
    <mergeCell ref="J88:J89"/>
    <mergeCell ref="K88:K89"/>
    <mergeCell ref="R88:R89"/>
    <mergeCell ref="G86:G89"/>
    <mergeCell ref="H86:H87"/>
    <mergeCell ref="I86:I87"/>
    <mergeCell ref="J86:J87"/>
    <mergeCell ref="K86:K87"/>
    <mergeCell ref="L86:L89"/>
    <mergeCell ref="S95:S96"/>
    <mergeCell ref="T95:T96"/>
    <mergeCell ref="U95:U96"/>
    <mergeCell ref="V95:V100"/>
    <mergeCell ref="A101:T102"/>
    <mergeCell ref="U101:U102"/>
    <mergeCell ref="V101:V102"/>
    <mergeCell ref="M95:M100"/>
    <mergeCell ref="N95:N100"/>
    <mergeCell ref="O95:O100"/>
    <mergeCell ref="P95:P100"/>
    <mergeCell ref="Q95:Q100"/>
    <mergeCell ref="R95:R100"/>
    <mergeCell ref="G95:G100"/>
    <mergeCell ref="H95:H100"/>
    <mergeCell ref="I95:I100"/>
    <mergeCell ref="J95:J100"/>
    <mergeCell ref="K95:K100"/>
    <mergeCell ref="L95:L100"/>
    <mergeCell ref="A92:A100"/>
    <mergeCell ref="B95:B100"/>
    <mergeCell ref="C95:C100"/>
    <mergeCell ref="D95:D100"/>
    <mergeCell ref="E95:E100"/>
    <mergeCell ref="J110:L110"/>
    <mergeCell ref="O110:P110"/>
    <mergeCell ref="A113:V113"/>
    <mergeCell ref="J104:L104"/>
    <mergeCell ref="O104:Q104"/>
    <mergeCell ref="S105:V105"/>
    <mergeCell ref="J108:L108"/>
    <mergeCell ref="J109:L109"/>
    <mergeCell ref="O109:Q109"/>
  </mergeCells>
  <pageMargins left="0.31496062992125984" right="0.31496062992125984" top="0.35433070866141736" bottom="0.35433070866141736" header="0.31496062992125984" footer="0.31496062992125984"/>
  <pageSetup paperSize="5" scale="2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V-04</vt:lpstr>
      <vt:lpstr>'Plan de Acción V-04'!Área_de_impresión</vt:lpstr>
      <vt:lpstr>'Plan de Acción V-04'!Títulos_a_imprimir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Ramirez Gomez</dc:creator>
  <cp:lastModifiedBy>Clemencia</cp:lastModifiedBy>
  <cp:lastPrinted>2021-07-02T00:31:10Z</cp:lastPrinted>
  <dcterms:created xsi:type="dcterms:W3CDTF">2021-06-24T19:53:28Z</dcterms:created>
  <dcterms:modified xsi:type="dcterms:W3CDTF">2021-07-02T00:31:42Z</dcterms:modified>
</cp:coreProperties>
</file>