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493" activeTab="0"/>
  </bookViews>
  <sheets>
    <sheet name="SEG_PA_SALUD_3T_2021" sheetId="1" r:id="rId1"/>
    <sheet name="CONSOLIDADO" sheetId="2" r:id="rId2"/>
  </sheets>
  <definedNames>
    <definedName name="_xlnm._FilterDatabase" localSheetId="1" hidden="1">'CONSOLIDADO'!$F$1:$F$109</definedName>
    <definedName name="_xlnm._FilterDatabase" localSheetId="0" hidden="1">'SEG_PA_SALUD_3T_2021'!$S$10:$S$122</definedName>
    <definedName name="_xlfn.AGGREGATE" hidden="1">#NAME?</definedName>
    <definedName name="_xlnm.Print_Area" localSheetId="0">'SEG_PA_SALUD_3T_2021'!$A$1:$AC$132</definedName>
    <definedName name="_xlnm.Print_Titles" localSheetId="0">'SEG_PA_SALUD_3T_2021'!$1:$10</definedName>
  </definedNames>
  <calcPr fullCalcOnLoad="1"/>
</workbook>
</file>

<file path=xl/comments1.xml><?xml version="1.0" encoding="utf-8"?>
<comments xmlns="http://schemas.openxmlformats.org/spreadsheetml/2006/main">
  <authors>
    <author>Martha Liliana Serna Gom?z</author>
    <author>USUARIO WINDOWS</author>
  </authors>
  <commentList>
    <comment ref="W17" authorId="0">
      <text>
        <r>
          <rPr>
            <b/>
            <sz val="9"/>
            <rFont val="Tahoma"/>
            <family val="2"/>
          </rPr>
          <t>en el POAI hay 500.106.000</t>
        </r>
      </text>
    </comment>
    <comment ref="H24" authorId="0">
      <text>
        <r>
          <rPr>
            <b/>
            <sz val="9"/>
            <rFont val="Tahoma"/>
            <family val="2"/>
          </rPr>
          <t>E producto no está en el POAI, EL VALOR COINCIDE</t>
        </r>
      </text>
    </comment>
    <comment ref="H32" authorId="0">
      <text>
        <r>
          <rPr>
            <b/>
            <sz val="9"/>
            <rFont val="Tahoma"/>
            <family val="2"/>
          </rPr>
          <t>EL PRODUCTO NO SE ENCUENTRA EN E POAI</t>
        </r>
      </text>
    </comment>
    <comment ref="H84" authorId="0">
      <text>
        <r>
          <rPr>
            <b/>
            <sz val="9"/>
            <rFont val="Tahoma"/>
            <family val="2"/>
          </rPr>
          <t>NO SE ENCUENTRA EL PRODUCTO EN EL POAI</t>
        </r>
      </text>
    </comment>
    <comment ref="W85" authorId="0">
      <text>
        <r>
          <rPr>
            <b/>
            <sz val="9"/>
            <rFont val="Tahoma"/>
            <family val="2"/>
          </rPr>
          <t>EN POAI HAY 200,248,000 Y HAY UNA CELDA HAY DOS PROYECTOS Y UN SOLO RECURSO REVISAR</t>
        </r>
        <r>
          <rPr>
            <sz val="9"/>
            <rFont val="Tahoma"/>
            <family val="2"/>
          </rPr>
          <t xml:space="preserve">
</t>
        </r>
      </text>
    </comment>
    <comment ref="H114" authorId="0">
      <text>
        <r>
          <rPr>
            <sz val="9"/>
            <rFont val="Tahoma"/>
            <family val="2"/>
          </rPr>
          <t xml:space="preserve">NO SE ENCUENTRA EL PRODUCTOEN EL POAI  
</t>
        </r>
      </text>
    </comment>
    <comment ref="H90" authorId="0">
      <text>
        <r>
          <rPr>
            <b/>
            <sz val="9"/>
            <rFont val="Tahoma"/>
            <family val="2"/>
          </rPr>
          <t>NO SE ENCUENTRA EN EL POAI ESTE PRODUCTO</t>
        </r>
        <r>
          <rPr>
            <sz val="9"/>
            <rFont val="Tahoma"/>
            <family val="2"/>
          </rPr>
          <t xml:space="preserve">
</t>
        </r>
      </text>
    </comment>
    <comment ref="H36" authorId="0">
      <text>
        <r>
          <rPr>
            <b/>
            <sz val="9"/>
            <rFont val="Tahoma"/>
            <family val="2"/>
          </rPr>
          <t>NO SE ENCUENTRA ESTE PRODUCTO EN EL POAI</t>
        </r>
        <r>
          <rPr>
            <sz val="9"/>
            <rFont val="Tahoma"/>
            <family val="2"/>
          </rPr>
          <t xml:space="preserve">
</t>
        </r>
      </text>
    </comment>
    <comment ref="H55" authorId="0">
      <text>
        <r>
          <rPr>
            <b/>
            <sz val="9"/>
            <rFont val="Tahoma"/>
            <family val="2"/>
          </rPr>
          <t>NO SE ENECUNTRA ESTE PRODUCTO EN EL POAI</t>
        </r>
      </text>
    </comment>
    <comment ref="W64" authorId="0">
      <text>
        <r>
          <rPr>
            <sz val="9"/>
            <rFont val="Tahoma"/>
            <family val="2"/>
          </rPr>
          <t xml:space="preserve">REVISAR EN EL NOMBRE DE LOS PROYECTOS DEL POAI DONDE LOS TIENEN COMPARTIDOS REVISAR CUANTO PRESUPUESTO ES POR CADA UNO
</t>
        </r>
      </text>
    </comment>
    <comment ref="H54" authorId="0">
      <text>
        <r>
          <rPr>
            <b/>
            <sz val="9"/>
            <rFont val="Tahoma"/>
            <family val="2"/>
          </rPr>
          <t>PRODUCTO NO SE ENCUNTRA EN EL POAI</t>
        </r>
      </text>
    </comment>
    <comment ref="U90" authorId="1">
      <text>
        <r>
          <rPr>
            <b/>
            <sz val="9"/>
            <rFont val="Tahoma"/>
            <family val="2"/>
          </rPr>
          <t>USUARIO WINDOWS:</t>
        </r>
        <r>
          <rPr>
            <sz val="9"/>
            <rFont val="Tahoma"/>
            <family val="2"/>
          </rPr>
          <t xml:space="preserve">
014-16</t>
        </r>
      </text>
    </comment>
  </commentList>
</comments>
</file>

<file path=xl/comments2.xml><?xml version="1.0" encoding="utf-8"?>
<comments xmlns="http://schemas.openxmlformats.org/spreadsheetml/2006/main">
  <authors>
    <author>Martha Liliana Serna Gom?z</author>
  </authors>
  <commentList>
    <comment ref="G8" authorId="0">
      <text>
        <r>
          <rPr>
            <b/>
            <sz val="9"/>
            <rFont val="Tahoma"/>
            <family val="2"/>
          </rPr>
          <t>en el POAI hay 500.106.000</t>
        </r>
      </text>
    </comment>
    <comment ref="G55" authorId="0">
      <text>
        <r>
          <rPr>
            <sz val="9"/>
            <rFont val="Tahoma"/>
            <family val="2"/>
          </rPr>
          <t xml:space="preserve">REVISAR EN EL NOMBRE DE LOS PROYECTOS DEL POAI DONDE LOS TIENEN COMPARTIDOS REVISAR CUANTO PRESUPUESTO ES POR CADA UNO
</t>
        </r>
      </text>
    </comment>
    <comment ref="G76" authorId="0">
      <text>
        <r>
          <rPr>
            <b/>
            <sz val="9"/>
            <rFont val="Tahoma"/>
            <family val="2"/>
          </rPr>
          <t>EN POAI HAY 200,248,000 Y HAY UNA CELDA HAY DOS PROYECTOS Y UN SOLO RECURSO REVISAR</t>
        </r>
        <r>
          <rPr>
            <sz val="9"/>
            <rFont val="Tahoma"/>
            <family val="2"/>
          </rPr>
          <t xml:space="preserve">
</t>
        </r>
      </text>
    </comment>
  </commentList>
</comments>
</file>

<file path=xl/sharedStrings.xml><?xml version="1.0" encoding="utf-8"?>
<sst xmlns="http://schemas.openxmlformats.org/spreadsheetml/2006/main" count="1313" uniqueCount="535">
  <si>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</si>
  <si>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</si>
  <si>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</si>
  <si>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</si>
  <si>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</si>
  <si>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</si>
  <si>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</si>
  <si>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</si>
  <si>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</si>
  <si>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</si>
  <si>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</si>
  <si>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</si>
  <si>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</si>
  <si>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</si>
  <si>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</si>
  <si>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</si>
  <si>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</si>
  <si>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</si>
  <si>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</si>
  <si>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</si>
  <si>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</si>
  <si>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</si>
  <si>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</si>
  <si>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</si>
  <si>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</si>
  <si>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</si>
  <si>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</si>
  <si>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</si>
  <si>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</si>
  <si>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</si>
  <si>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</si>
  <si>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</si>
  <si>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</si>
  <si>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</si>
  <si>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Salud y protección social</t>
  </si>
  <si>
    <t>5, 8, 10, 11, 16</t>
  </si>
  <si>
    <t>Prestación de servicios de salud</t>
  </si>
  <si>
    <t>Servicio de asistencia técnica institucional</t>
  </si>
  <si>
    <t>Sin LB</t>
  </si>
  <si>
    <t>percepción de acceso a los servicios de salud</t>
  </si>
  <si>
    <t xml:space="preserve">Servicio de atención en salud a la población dentro del Sistem  General de Seguridad Social en Salud </t>
  </si>
  <si>
    <t>1, 5, 10</t>
  </si>
  <si>
    <t>1, 3, 5, 10, 11, 17</t>
  </si>
  <si>
    <t>Servicio de liquidación mensual de afiliados al Régimen Subsidiado durante la vigencia</t>
  </si>
  <si>
    <t xml:space="preserve">Cruces de la base de datos atención focalizada en el cuatrienio. </t>
  </si>
  <si>
    <t>Inclusión social</t>
  </si>
  <si>
    <t>1, 3, 5, 10, 11, 16, 17</t>
  </si>
  <si>
    <t>índice de pobreza multidimensional (IPM)</t>
  </si>
  <si>
    <t>Inclusión social y productiva para la población en situación de vulnerabilidad</t>
  </si>
  <si>
    <t>Servicio de gestión de oferta social para la población vulnerable</t>
  </si>
  <si>
    <t>S.D.</t>
  </si>
  <si>
    <t>Salud publica y prestación de servicios de salud</t>
  </si>
  <si>
    <t xml:space="preserve">Servicio de asistencia técnica comunitaria diferentes instancias en salud
</t>
  </si>
  <si>
    <t xml:space="preserve">Numero de organizaciones  apoyadas técnicamente </t>
  </si>
  <si>
    <t>Salud Pública</t>
  </si>
  <si>
    <t>Servicios de promoción de la salud  y prevención de riesgos asociados a condiciones no transmisibles</t>
  </si>
  <si>
    <t>No. de Personas  educadas en estilos de vida saludable para la prevención de enfermedades crónicas no transmisibles</t>
  </si>
  <si>
    <t>Servicio de apoyo financiero para el fortalecimiento del talento humano en salud</t>
  </si>
  <si>
    <t>Compromisos intersectoriales que actúan sobre las inequidades en salud y determinantes sociales con articulación en el plan territorial  de Salud</t>
  </si>
  <si>
    <t xml:space="preserve">Servicio de gestión del riesgo en temas de salud sexual y reproductiva </t>
  </si>
  <si>
    <t>Población cubierta con acciones de Promoción de la salud sexual y reproductiva en todos los cursos de vida con diferentes estrategias</t>
  </si>
  <si>
    <t xml:space="preserve">Documentos de planeación en promoción y prevención de  Salud pública elaborados </t>
  </si>
  <si>
    <t>No. de Estrategia educativas para la promoción de la salud y la prevención de riesgos elaborados, socializados y en ejecución</t>
  </si>
  <si>
    <t xml:space="preserve">Documentos de Planeación en talento  humano en salud pública y prestación de Servicio elaborados </t>
  </si>
  <si>
    <t>Documento Construcción  del Plan de desarrollo de capacidades funcionales y técnicas para cumplimiento de competencias en salud pública elaborado y socializado</t>
  </si>
  <si>
    <t>Servicio de promoción social para poblaciones vulnerables</t>
  </si>
  <si>
    <t>Población vulnerable cubierta con acciones específicas según su enfoque diferencial y entorno</t>
  </si>
  <si>
    <t xml:space="preserve">Contrataciones de actividades colectivas para la población </t>
  </si>
  <si>
    <t>No. de Contratos perfeccionados para le red de salud pública del municipio de Armenia</t>
  </si>
  <si>
    <t xml:space="preserve">Simulacros realizados sobre emergencia de salud pública </t>
  </si>
  <si>
    <t>Número de animales esterilizados en el cuatrienio</t>
  </si>
  <si>
    <t xml:space="preserve">Número de animales esterilizados </t>
  </si>
  <si>
    <t xml:space="preserve">Salud y Protección Social </t>
  </si>
  <si>
    <t>Documentos de lineamientos técnicos</t>
  </si>
  <si>
    <t xml:space="preserve">Documentos de planeación en epidemiología y demografía  elaborados 
</t>
  </si>
  <si>
    <t xml:space="preserve">No. de documentos para la gestión de la información epidemiológica y demográfica </t>
  </si>
  <si>
    <t>Servicio de gestión del riesgo en temas de consumo de sustancias psicoactivas</t>
  </si>
  <si>
    <t>Población cubierta con acciones de prevención y mitigación en relación al consumo de sustancias psicoactivas</t>
  </si>
  <si>
    <t>Servicio de gestión del riesgo en temas de trastornos mentales</t>
  </si>
  <si>
    <t xml:space="preserve">No. de personas cubiertas con acciones de promoción de la salud mental </t>
  </si>
  <si>
    <t>Servicio de gestión del riesgo para abordar situaciones de salud relacionadas con condiciones ambientales</t>
  </si>
  <si>
    <t>No. de personas cubiertas con educaciones para la prevención de riesgos a la salud por factores ambientales: agua, aire, residuos y accidentes de tránsito</t>
  </si>
  <si>
    <t>Servicio de gestión del riesgo para abordar situaciones prevalentes de origen laboral</t>
  </si>
  <si>
    <t>No. de Trabajadores sensibilizados en ambientes y conductas sanas en el entorno laboral</t>
  </si>
  <si>
    <t xml:space="preserve">Servicio de gestión del riesgo para enfermedades inmunoprevenibles </t>
  </si>
  <si>
    <t>No. de Informes de gestión realizados en acciones de promoción y prevención de enfermedades transmisibles</t>
  </si>
  <si>
    <t>Inspección, vigilancia y control</t>
  </si>
  <si>
    <t>Servicio de inspección, vigilancia y control: Prestación del Servicio de control prenatal conforme a parámetros de calidad de ruta integral de atención y guía de práctica clínica</t>
  </si>
  <si>
    <t>% de servicios de control prenatal en instituciones que cumplen parámetros de calidad de ruta integral de atención y guía de práctica clínica</t>
  </si>
  <si>
    <t>Servicio de inspección, vigilancia y control: EAPB cumpliendo con acciones de Promoción y prevención.</t>
  </si>
  <si>
    <t xml:space="preserve">No. de Informes para verificación del cumplimiento de las acciones de promoción y prevención en las EAPB </t>
  </si>
  <si>
    <t>Servicio de asistencia técnica a EAPB e IPS para la implementación de las rutas de atención</t>
  </si>
  <si>
    <t>No. de informes de asistencia técnica a EAPB e IPS para la implementación de las rutas de atención.</t>
  </si>
  <si>
    <t>Servicio de inspección, vigilancia y control,  a establecimientos</t>
  </si>
  <si>
    <t>No. de establecimientos que cumplen la norma sanitaria</t>
  </si>
  <si>
    <t>Servicio de promoción, prevención, vigilancia y control de vectores y zoonosis</t>
  </si>
  <si>
    <t>Estrategias de gestión del riesgo para la prevención de enfermedades zoonóticas</t>
  </si>
  <si>
    <t>Servicio de promoción, prevención, vigilancia y control de vectores y zoonosis: Barrios con bajo riesgo para enfermedades transmitidas por vectores</t>
  </si>
  <si>
    <t>% de barrios intervenidos con EGI - ETV de aquellos priorizados por alto riesgo</t>
  </si>
  <si>
    <t xml:space="preserve">Documentos metodológicos: Estrategia de promoción e IVC de ambientes laborales para ser más saludables </t>
  </si>
  <si>
    <t xml:space="preserve">Elaboración y socialización documento Estrategia de promoción e IVC  de ambientes laborales para ser más saludables </t>
  </si>
  <si>
    <t>Servicio de información de vigilancia epidemiológica</t>
  </si>
  <si>
    <t xml:space="preserve">No. de Informes de Reporte de eventos al SIVIGILA </t>
  </si>
  <si>
    <t>Documentos de planeación en salud pública para atención de emergencias y desastres elaborados</t>
  </si>
  <si>
    <t>No. de Estrategias Territoriales de respuesta en salud ante emergencias en salud pública y de vigilancia portuaria elaborados, socializados y en ejecución</t>
  </si>
  <si>
    <t>Gobierno territorial</t>
  </si>
  <si>
    <t xml:space="preserve">Fortalecimiento de la estructura organizacional para el debido funcionamiento de la secretaria de salud mediante la contratación de personal e insumos necesarios  </t>
  </si>
  <si>
    <t xml:space="preserve">Porcentaje de ejecución del presupuesto y porcentaje de gestión del plan de compras </t>
  </si>
  <si>
    <t>Promoción de la Salud y Gestión del Riesgo para las Enfermedades Crónicas NO Transmisibles</t>
  </si>
  <si>
    <t>Promoción de la Salud y Gestión del Riesgo en la Salud Sexual y Reproductiva</t>
  </si>
  <si>
    <t>Preparación de Respuesta de Salud Pública ante las Emergencia y Desastres</t>
  </si>
  <si>
    <t>a. Cero (0)</t>
  </si>
  <si>
    <t xml:space="preserve">Promoción de la Salud en Entornos Laborales </t>
  </si>
  <si>
    <t>a. 1</t>
  </si>
  <si>
    <t>Epidemiología y Demografía</t>
  </si>
  <si>
    <t>Promoción de la Seguridad Alimentaria  y gestión del riesgo por el consumo</t>
  </si>
  <si>
    <t>Intervenciones colectivas</t>
  </si>
  <si>
    <t xml:space="preserve">Más Cuidado a la salud </t>
  </si>
  <si>
    <t>Promoción de la Salud y Gestión del Riesgo para las Enfermedades Crónicas Transmisibles</t>
  </si>
  <si>
    <t>Promoción de la Salud y Gestión de Riesgos Ambientales por Agua, Aire, Residuos, Movilidad</t>
  </si>
  <si>
    <t>Promoción de la Salud y Gestión del Riesgo en la Salud Mental</t>
  </si>
  <si>
    <t>Promoción de la Salud y Gestión del Riesgo en Zoonosis</t>
  </si>
  <si>
    <t>Promoción de la Salud y Gestión del Riesgo en Vectores</t>
  </si>
  <si>
    <t>Gestión de la salud pública</t>
  </si>
  <si>
    <t>Oficina de Salud Pública</t>
  </si>
  <si>
    <t>Contribuir a la reducción de enfermedades transmisibles por vía aérea, de contacto e inmunoprevenibles, mediante acciones encaminadas al fortalecimiento de actividades de promoción, gestión del riesgo y acciones intersectoriales</t>
  </si>
  <si>
    <t>Ejecutar actividades de promoción de la salud y prevención de la enfermedad, dirigidas a impactar positivamente los determinantes sociales de la salud e incidir en los resultados en salud, a través de la ejecución de intervenciones colectivas o individuales de alta externalidad.</t>
  </si>
  <si>
    <t>a. Esterilización de caninos y felinos como control de población animal</t>
  </si>
  <si>
    <t>Gestionar de manera integral acciones para la promoción de la salud, prevención y control de las enfermedades zoonóticas</t>
  </si>
  <si>
    <t>a. Sin LB</t>
  </si>
  <si>
    <t>Promover mecanismos para garantizar condiciones sociales, económicas, políticas y culturales que incidan en el
ejercicio pleno y autónomo de los derechos sexuales y reproductivos de las personas en el marco de los enfoques de género y
diferencial.</t>
  </si>
  <si>
    <t>Fortalecer el ente territorial abordando la problemática de salud pública sentida en nuestro municipio, adoptando estrategias en procura de modificar riesgos y disminuir la probabilidad de que la población enferme y muera.</t>
  </si>
  <si>
    <t>Mejorar la calidad y seguridad sanitaria de los alimentos en el municipio de Armenia fomentado hábitos alimentarios saludables y asegurando el consumo de alimentos inocuos y de buena calidad nutricional</t>
  </si>
  <si>
    <t>Atención Diferencial a Poblaciones Vulnerables</t>
  </si>
  <si>
    <t>Mejorar los indicadores de calidad, oportunidad y cobertura en el sistema integral de información en salud en el municipio de Armenia</t>
  </si>
  <si>
    <t>Contribuir con el mejoramiento de la situación de salud mental y la convivencia de la población municipal a  través del desarrollo de acciones de promoción y la gestión del riesgo en salud mental</t>
  </si>
  <si>
    <t>Contribuir al mejoramiento de la vida de la población de Armenia mediante la promoción de la salud ambiental y la prevención, vigilancia y control sanitario</t>
  </si>
  <si>
    <t>Contribuir en la disminución de las tasas generales de morbilidad y mortalidad en la población trabajadora</t>
  </si>
  <si>
    <t>Reducir la presencia de mosquitos transmisores de enfermedades por vectores</t>
  </si>
  <si>
    <t>Contribuir a incrementar la adopción de hábitos y estilos de vida saludables, evaluando los determinantes sociales en el curso de vida para prevenir la aparición de enfermedades y mitigar los factores de riesgo en salud de la población de Armenia</t>
  </si>
  <si>
    <t>a. Formulación del documento "Plan de desarrollo de capacidades funcionales y técnicas para el cumplimiento de competencias en salud pública"</t>
  </si>
  <si>
    <t>a. Elaboración del documento "Estrategia de gestión del riesgo e IVC  de ambientes laborales para ser más saludables"</t>
  </si>
  <si>
    <t>Vigilar y generar estrategias que impacten positivamente los índices de morbimortalidad en los grupos diferenciales de población en el municipio de Armenia, reconociendo sus características propias socioculturales</t>
  </si>
  <si>
    <t>Estrategia territorial de salud ante emergencia en salud pública</t>
  </si>
  <si>
    <t>Llevar a cabo acciones o intervenciones tendientes a la prevención y mitigación de los riesgos y las vulnerabilidades en el municipio de Armenia, buscando anticiparse a la configuración del riesgo futuro de emergencias y desastres.</t>
  </si>
  <si>
    <t>Estrategia de gestión del riesgo y promoción de la inocuidad para el consumo de los alimentos</t>
  </si>
  <si>
    <t>Implementación de estrategia del riesgo y promoción de la inocuidad para el consumo de alimentos en el cuatrienio</t>
  </si>
  <si>
    <t>No. de Documentos para la gestión del riesgo y levantamientos de líneas base de información en diferentes dimensiones de salud pública elaborados, socializados y en ejecución</t>
  </si>
  <si>
    <t>Fortalecimiento al comité de investigación epidemiológica comunitaria</t>
  </si>
  <si>
    <t>No. de Comités de Vigilancia Epidemiológica Comunitaria Comité de investigación epidemiológica comunitaria (Covecom) cubiertos con capacitación y realizando acciones comunitarias en salud</t>
  </si>
  <si>
    <t>Fortalecer la interacción institucional de salud con los grupos más vulnerables para una mayor participación en la construcción de óptimos niveles de salud.</t>
  </si>
  <si>
    <t>Numero de  jornadas de  educación realizadas/ Numero de jornadas de educación planeadas y dirigidas al talento humano en salud</t>
  </si>
  <si>
    <t>Porcentaje de incremento en los estándares de salud municipal</t>
  </si>
  <si>
    <t>Documentos de lineamientos técnicos para la  implementación de modelo de atención  (MAITE)</t>
  </si>
  <si>
    <t xml:space="preserve">Índice en el mejoramiento de la Inspección, vigilancia y control </t>
  </si>
  <si>
    <t>Incremento en el índice de Fortalecimiento Institucional Pa´ Todos</t>
  </si>
  <si>
    <t>No de casos recepcionados a través del SEM y  resueltos/No de casos  recepcionados</t>
  </si>
  <si>
    <t xml:space="preserve">Total Afiliados al SGSSS / población DANE  </t>
  </si>
  <si>
    <t xml:space="preserve">Servicio de auditoría y visitas inspectivas a  prestadores y   cumplimiento del SOGC y auditoria a EPSs según circular 001 del 2020 y demás normas que lo modifiquen. </t>
  </si>
  <si>
    <t xml:space="preserve">Numero de auditorias y visitas realizadas durante cada vigencia / Numero de Instituciones programadas durante la vigencia. </t>
  </si>
  <si>
    <t xml:space="preserve">Población afiliada al Régimen subsidiado/Población afiliada al Régimen subsidiado mas vinculada consultante asegurable </t>
  </si>
  <si>
    <t xml:space="preserve"> Fortalecimiento Institucional de Apoyo a los Servicios de Salud</t>
  </si>
  <si>
    <t xml:space="preserve">Fortalecer la estructura organizacional para el debido funcionamiento de la secretaria de salud mediante la contratación de personal e insumos necesarios  </t>
  </si>
  <si>
    <t>Sistema de emergencias medicas (SEM)</t>
  </si>
  <si>
    <t>Articular la oficina municipal de gestión del  riesgo con las diferentes emergencias municipales</t>
  </si>
  <si>
    <t>Armenia asegurada en salud</t>
  </si>
  <si>
    <t>Promocionar la afiliacion al Sistema General de Seguridad Social en Salud de la Poblacion residente en el Municipio de Armenia.</t>
  </si>
  <si>
    <t>Calidad  en la prestación del servicio</t>
  </si>
  <si>
    <t>Que las EPS garanticen el acceso a los servicios de salud a la poblacion afiliada a travez de IPS que  cumplan  con los componentes  del Sistema Obligatorio de la Garantia de la Calidad.</t>
  </si>
  <si>
    <t>Subsidio a la demanda</t>
  </si>
  <si>
    <t>Participación social en Salud</t>
  </si>
  <si>
    <t>Garantizar  a la poblacion del Municipio de Armenia a traves de sus representantes el derecho a la particiapciion social en salud y conocimiento de los derechos y deberes en salud</t>
  </si>
  <si>
    <t xml:space="preserve">Mas Prestación de servicios de salud </t>
  </si>
  <si>
    <t>Garantizar  el acceso a los servicios de salud a la poblacion pobre y vulnerable del municpio de Armenia mediante la afiliacion  a una EPS del  Regimen Subsidiado</t>
  </si>
  <si>
    <t>Lograr el acceso a los servicios de urgencias y  bajo nivel de complejidad de  la población  Prioritaria (discapacidad, materna, menores de 5 años,etc..)</t>
  </si>
  <si>
    <t xml:space="preserve">a. Porcentaje de ejecución del presupuesto y porcentaje de gestión del plan de compras </t>
  </si>
  <si>
    <t>a. 100%</t>
  </si>
  <si>
    <t>a. Elaboración del documento "Estrategia de gestión del riesgo para enfermedades de transmisión sexual"</t>
  </si>
  <si>
    <t>a. Elaboración del documento "Levantamiento de línea base de implementación de las RIAS"</t>
  </si>
  <si>
    <t>a. Formulación del documento "Estrategia de Promoción de desparasitación antihelmítica"</t>
  </si>
  <si>
    <t>a. Elaboración del documento "Estrategia de gestión el riesgo para abordar la intervención en EDA e IRA"</t>
  </si>
  <si>
    <t>a. Formulación del documento "Estrategia de promoción de la salud y aprovechamiento biológico de los alimentos"</t>
  </si>
  <si>
    <t>a. Revisión a planes de bioseguridad en los establecimientos que procesan, manipulan y comercializan alimentos para la prevención del Covid - 19</t>
  </si>
  <si>
    <t>a. Formulación del documento "Estrategia educativa para la prevención de riesgos a la salud por factores zoonóticos"</t>
  </si>
  <si>
    <t>a. Elaboración del documento "Levantamiento Línea base de otras zoonosis diferentes a la rabia"</t>
  </si>
  <si>
    <t>a. Elaboración del documento de adopción de la Política Nacional de Salud Mental (Resolución 4886 de 2018) para el municipio de Armenia</t>
  </si>
  <si>
    <t>a. Actualización documento de Estrategia de Gestión Integrada (EGI) para vectores</t>
  </si>
  <si>
    <t>JOSE MANUEL RÍOS MORALES</t>
  </si>
  <si>
    <t>Oficina de Aseguramiento</t>
  </si>
  <si>
    <t>b. 100%</t>
  </si>
  <si>
    <t>b. Población en todos los cursos de vida cubierta con educación para valorar e identificar la exposición a factores de riesgo para los diferentes tipos de cáncer y autocuidado para la prevención del Covid - 19</t>
  </si>
  <si>
    <t>c. Población en todos los cursos de vida cubierta con educación sobre la exposición a factores de riesgo cardiovascular  y metabólico y autocuidado para la prevención del Covid - 19</t>
  </si>
  <si>
    <t>a. Población en todos los cursos de vida cubierta con educación para la promoción de la cultura del envejecimiento activo y saludable con sensibilización en alimentación saludable y actividad física y autocuidado para la prevención del Covid - 19</t>
  </si>
  <si>
    <t>b. Gestantes cubiertas con acciones de autocuidado en Covid - 19</t>
  </si>
  <si>
    <t>d. 3</t>
  </si>
  <si>
    <t>f. 5</t>
  </si>
  <si>
    <t>c. Número de reuniones efectivas del comité de prevención de la violencia de género</t>
  </si>
  <si>
    <t>g. Población Indígena cubierta con estrategias de salud en salud pública</t>
  </si>
  <si>
    <t>i. Seguimiento a niños y niñas nacidos con bajo peso reportados</t>
  </si>
  <si>
    <t xml:space="preserve">i. 100%  </t>
  </si>
  <si>
    <t>k. Informe trimestral de población Afrodescendiente cubierta con acciones de salud</t>
  </si>
  <si>
    <t>l. Personas de grupos poblacionales diferenciales educadas en prácticas de autocuidado para la prevención del COVID - 19</t>
  </si>
  <si>
    <t xml:space="preserve">a. Suscripción de un (1) contrato interadministrativo con la ESE Red Salud Armenia para desarrollar las actividades de promoción y prevención
</t>
  </si>
  <si>
    <t xml:space="preserve">
b. Elaboración de informe mensual sobre las acciones de respuesta en salud pública ante el COVID-19</t>
  </si>
  <si>
    <t>b. 3</t>
  </si>
  <si>
    <t>b. Elaboración del documento "Estrategia de vigilancia portuaria para el terminal de Armenia y Aeropuerto de Armenia"</t>
  </si>
  <si>
    <t>b. Cero (0)</t>
  </si>
  <si>
    <t>a. Realización de simulacros de escritorio con grupos de salud pública en atención a situaciones de emergencias y desastres y circular 040</t>
  </si>
  <si>
    <t>a. Elaboración del documento "EMRE en Salud Publica"</t>
  </si>
  <si>
    <t xml:space="preserve">a. Elaboración del documento "Estrategia de gestión del riesgo y promoción de la inocuidad para el consumo de alimentos"
</t>
  </si>
  <si>
    <t xml:space="preserve">
b. Capacitación y acompañamiento a trabajadores informales en norma de alimentos y prevención de Covid - 19</t>
  </si>
  <si>
    <t>b. Investigación y seguimiento de casos de agresión animal notificados por SIVIGILA</t>
  </si>
  <si>
    <t>c. 30 visitas</t>
  </si>
  <si>
    <t>a. 3</t>
  </si>
  <si>
    <t>a. Personas sensibilizadas en el cuidado de la salud sexual</t>
  </si>
  <si>
    <t>b. 1 informe</t>
  </si>
  <si>
    <t>b. Elaboración de un informe trimestral sobre la Estrategia virtual y/o presencial con contenidos de zonas de orientación escolar y orientación universitaria para la prevención del consumo de drogas</t>
  </si>
  <si>
    <t>a. Atención a usuarios de drogas inyectadas con acciones de mitigación del riesgo y educación en autocuidado para la prevención del Covid-19 a través de la estrategia Centro Escucha</t>
  </si>
  <si>
    <t>b. Realización de educación a personas en todos los cursos de vida en el manejo integral de residuos, fomento de prácticas de consumo responsable, separación en la fuente y prevención del Covid - 19</t>
  </si>
  <si>
    <t>a. Realización de educación a personas en todos los cursos de vida en asentamientos subnormales y zona rural sobre el manejo adecuado del agua de consumo, saneamiento básico y prevención del Covid - 19</t>
  </si>
  <si>
    <t xml:space="preserve">
b. Revisión a planes de bioseguridad para la prevención del Covid - 19 en establecimientos</t>
  </si>
  <si>
    <t>a. Realización de visitas a establecimientos con acciones de IVC para la verificación del cumplimiento de la norma sanitaria</t>
  </si>
  <si>
    <t>a. Actualización Mapa de Riesgo de la Calidad del Agua</t>
  </si>
  <si>
    <t>a. 2</t>
  </si>
  <si>
    <t>a. 500</t>
  </si>
  <si>
    <t>c. Porcentaje de curación de pacientes tuberculosos con tratamiento terminado</t>
  </si>
  <si>
    <t>c. Curación igual o mayor a 60%</t>
  </si>
  <si>
    <t>d. Seguimiento mensual de coberturas en biológicos trazadores del PAI</t>
  </si>
  <si>
    <t>e. Seguimiento mensual al sistema de información nominal  PAI WEB</t>
  </si>
  <si>
    <t xml:space="preserve">a. Realización de jornadas de capacitación a talento humano del programa TB en IPS en nuevos lineamientos </t>
  </si>
  <si>
    <t>b. Realización de seguimiento a casos de ETV en el 100% de los casos graves</t>
  </si>
  <si>
    <t>d. Elaboración de informe trimestral de monitoreo de intervención a sumideros</t>
  </si>
  <si>
    <t>e. Elaboración de informe trimestral sobre el funcionamiento de la estrategia EGI</t>
  </si>
  <si>
    <t xml:space="preserve">f. Realización de visitas de inspección y control de criaderos de mosquitos en establecimientos especiales.   </t>
  </si>
  <si>
    <t xml:space="preserve">a. Elaboración de informe trimestral de barrios priorizados para intervención por número de casos e índices aédicos                                                     </t>
  </si>
  <si>
    <t>b. Personas habitantes de asentamientos subnormales del municipio de Armenia atendidos con acciones de salud pública y prevención del Covid-19</t>
  </si>
  <si>
    <t>a. Personas migrantes del municipio de Armenia atendidos con acciones de salud pública y prevención del Covid-19</t>
  </si>
  <si>
    <t>b. 400</t>
  </si>
  <si>
    <t>a. 250</t>
  </si>
  <si>
    <t>a. 300</t>
  </si>
  <si>
    <t>d. Número de habitantes de calle debidamente identificados y censados con acciones de promoción en salud y prevención de la enfermedad</t>
  </si>
  <si>
    <t>f. Realización mensual de comités de vigilancia epidemiológica a ESAVIS</t>
  </si>
  <si>
    <t xml:space="preserve"> g. Personas educadas en prácticas de autocuidado para la prevención del Covid - 19     </t>
  </si>
  <si>
    <t>b. Elaboración del documento "Estrategia de Gestión del riesgo para disposición final  adecuada de residuos especiales"</t>
  </si>
  <si>
    <t xml:space="preserve">d. Elaboración de informe bimestral de Plan Nacional de respuesta ante las ITS, el VIH, la coinfeccion TB/VIH y las hepatitis B y C, Colombia. 2018-2021 </t>
  </si>
  <si>
    <t>a. Elaboración de Informe semestral a EAPB verificando el cumplimiento de las acciones de promoción y prevención</t>
  </si>
  <si>
    <t>a. Elaboración de informe semestral de asistencia técnica a EAPB e IPS para la implementación de las rutas de atención</t>
  </si>
  <si>
    <t>e.  Elaboración de informe semestral sobre participación de adultos mayores en programas formulados en el marco de la política de envejecimiento y vejez</t>
  </si>
  <si>
    <t xml:space="preserve">f.  Elaboración de informe semestral sobre rutas integrales ejecutadas para la gestión de la política de envejecimiento y vejez </t>
  </si>
  <si>
    <t xml:space="preserve">h. Elaboración de informe semestral sobre el porcentaje de la población de primera infancia e infancia cubiertos con acciones de salud de la ruta de mantenimiento a la salud   </t>
  </si>
  <si>
    <t>b. Elaboración de un (1) informe semestral de las acciones de prevención y promoción del PIC relacionando la cobertura de atención a la población del municipio de Armenia</t>
  </si>
  <si>
    <t>a. Documento ASIS 2020 Actualizado y avalado por la SSD</t>
  </si>
  <si>
    <t xml:space="preserve">b. Realización de informe semestral de población víctima atendida con protocolo de atención integral en salud con enfoque psicosocial </t>
  </si>
  <si>
    <t>a. Elaboración de informe semestral de Eventos de Notificación Obligatoria (ENOS) Y  Vigilancia de Infección por Nuevo Virus COVID-19</t>
  </si>
  <si>
    <t>b. Elaboración semestral de informe de gestión en líneas de acción del Plan Estratégico Hacia el Fin de la Tuberculosis</t>
  </si>
  <si>
    <t>g. Elaboración de informe semestral sobre cadena de frio a IPS</t>
  </si>
  <si>
    <t>h. Elaboración de informe semestral de gestión sobre la estrategia, conforme a lineamientos operativos del PAI</t>
  </si>
  <si>
    <t xml:space="preserve">a. Visitas de inspección a 4 prestadores de salud primario y 4 prestadores de salud complementarios para verificación a la ruta Materno Perinatal </t>
  </si>
  <si>
    <t>c. Elaboración de informe bimestral de inteligencia epidemiológica</t>
  </si>
  <si>
    <t>a. 100</t>
  </si>
  <si>
    <t>b. 50</t>
  </si>
  <si>
    <t>c. 100</t>
  </si>
  <si>
    <t>a. Construcción de Política Pública de Entornos y Estilos de Vida Más Saludables</t>
  </si>
  <si>
    <t>a. 200</t>
  </si>
  <si>
    <t>c. 1</t>
  </si>
  <si>
    <t>d. 1</t>
  </si>
  <si>
    <t>a. 2 visitas</t>
  </si>
  <si>
    <t xml:space="preserve">f. Seguimiento a las 5 IPS que tienen habilitado el servicio de urgencias y que son responsables de la atención integral en salud en violencia sexual </t>
  </si>
  <si>
    <t>e. Sin LB</t>
  </si>
  <si>
    <t>e. Adolescentes de las comunas más afectadas por embarazo no deseado cubiertos con estrategia del Servicio Amigable Itinerante</t>
  </si>
  <si>
    <t>a. 40%</t>
  </si>
  <si>
    <t>b. Elaboración del documento técnico para la estrategia del Programa de Pruebas, Rastreo y Aislamiento Selectivo Sostenible – PRASS</t>
  </si>
  <si>
    <t>c. 1 reunión</t>
  </si>
  <si>
    <t>d. 100</t>
  </si>
  <si>
    <t>e. Un (1) informe</t>
  </si>
  <si>
    <t>f. Un (1) informe</t>
  </si>
  <si>
    <t>g. 200 indígenas</t>
  </si>
  <si>
    <t xml:space="preserve">h. Un (1) informe </t>
  </si>
  <si>
    <t>j. 3 informes</t>
  </si>
  <si>
    <t>k. Un (1) informe</t>
  </si>
  <si>
    <t>l. 200</t>
  </si>
  <si>
    <t>b. Línea base de mortalidad perinatal por causas congénitas y hereditarias</t>
  </si>
  <si>
    <t xml:space="preserve">c. Protocolo de atención integral en salud con enfoque psicosocial para víctimas del conflicto armado adaptado </t>
  </si>
  <si>
    <t>m. Campañas con acciones de prevención de violencia y atención integral en salud física y mental, a las mujeres víctimas de violencia, sus hijos e hijas</t>
  </si>
  <si>
    <t>n. Implementación del Modelo de Atención al adulto mayor centrado en la persona.</t>
  </si>
  <si>
    <t>m. Sin LB</t>
  </si>
  <si>
    <t>n. Cero (0)</t>
  </si>
  <si>
    <t>c. Cero (0)</t>
  </si>
  <si>
    <t>b. 1</t>
  </si>
  <si>
    <t>b. 40%</t>
  </si>
  <si>
    <t>b. 100 trabajadores informales</t>
  </si>
  <si>
    <t>a. Elaboración bimestral de informe de vacunación antirrábica de caninos y felinos por comuna</t>
  </si>
  <si>
    <t xml:space="preserve">c. Informe de consolidación anual de toma de muestras, reportes y oportunidad de resultado en Covid-19 </t>
  </si>
  <si>
    <t xml:space="preserve">a. 150
</t>
  </si>
  <si>
    <t>B. Un (1) informe</t>
  </si>
  <si>
    <t>b. 150</t>
  </si>
  <si>
    <t>c. Realización de educación a personas en todos los cursos de vida en la prevención del accidente de tránsito</t>
  </si>
  <si>
    <t xml:space="preserve">a. 330
</t>
  </si>
  <si>
    <t>b. 220</t>
  </si>
  <si>
    <t>d. Elaboración del documento "Levantamiento línea base sobre enfermedades vehiculizadas por agua"</t>
  </si>
  <si>
    <t>d. 40%</t>
  </si>
  <si>
    <t>c. Elaboración del documento "Levantamiento línea base sobre enfermedades asociadas al factor ruido"</t>
  </si>
  <si>
    <t>c. Realización de visitas a entornos laborales formales para verificación de protocolos de bioseguridad para la prevención del COVID-19</t>
  </si>
  <si>
    <t>c. 200</t>
  </si>
  <si>
    <t>a. Población trabajadora formal cubierta con acciones educativas de promoción de la salud, seguridad en el trabajo y autocuidado para la prevención del Covid - 19</t>
  </si>
  <si>
    <t>b. Población trabajadora informal sensibilizada frente a riesgos para la salud por sus ocupaciones y en promoción del autocuidado para la prevención del Covid - 19</t>
  </si>
  <si>
    <t>e. 3</t>
  </si>
  <si>
    <t>f. 3</t>
  </si>
  <si>
    <t>g. 1</t>
  </si>
  <si>
    <t>h. 1</t>
  </si>
  <si>
    <t>e. 1</t>
  </si>
  <si>
    <t>f. 20</t>
  </si>
  <si>
    <t>g. 200</t>
  </si>
  <si>
    <t>b. 100</t>
  </si>
  <si>
    <t>c. Comités de Vigilancia Comunitaria (COVECOM) cubiertos con capacitación</t>
  </si>
  <si>
    <t>b. Un (1) Acuerdo intersectorial anual articulado a las acciones del Plan Territorial de Salud</t>
  </si>
  <si>
    <t>a. Número de  jornadas de  educación realizadas / Número de jornadas de educación planeadas y dirigidas al talento humano en salud</t>
  </si>
  <si>
    <t>c. Realización de visitas a establecimientos veterinarios y afines con acciones de IVC para la verificación del cumplimiento de la norma sanitaria</t>
  </si>
  <si>
    <t>d. Realización de visitas a establecimientos veterinarios y afines para verificación del cumplimiento de los protocolos para la prevención del Covid -19</t>
  </si>
  <si>
    <t xml:space="preserve">a. Población cubierta con acciones educativas para el fortalecimiento de habilidades psicosociales, difusión de riesgos relacionados a la salud mental y autocuidado para la prevención del Covid- 19 a través de estrategias virtuales y/o presenciales </t>
  </si>
  <si>
    <t>b. Población cubierta con acciones de promoción de factores protectores frente a la conducta suicida</t>
  </si>
  <si>
    <t>c. Elaboración de informe bimestral de situación de maternidad segura según lineamientos técnicos del Ministerio de Salud</t>
  </si>
  <si>
    <t>b. Elaboración de informe semestral de las acciones realizadas a la población víctima del conflicto armado</t>
  </si>
  <si>
    <t>a. Capacitar en la promoción de la ruta para la obtención de la certificación de discapacidad</t>
  </si>
  <si>
    <t>a. 107</t>
  </si>
  <si>
    <t>b. 295</t>
  </si>
  <si>
    <t>b. Diseño de estrategia para el mejoramiento de la calidad de la información en salud</t>
  </si>
  <si>
    <t>Total Afiliados al SGSSS del Regimen Subsidiado,  Contributivo y Regimenes de Excepcion  / Poblacion DANE  año en el  municipio de Armenia</t>
  </si>
  <si>
    <t xml:space="preserve">a. EPSs a las que se les realizo seguimiento en la calidad en la prestacion del servicio / Total de EPS  que operan en el muncipio de Armenia *100 (9 EPS)
</t>
  </si>
  <si>
    <t xml:space="preserve">b. Porcentaje de IPS a las que se les realiza seguimiento / 30 programadas </t>
  </si>
  <si>
    <t>Actualizacion de base de datos: 
Cruce de base de datos del SGSSS realizadas en el trimestre</t>
  </si>
  <si>
    <t>Entrega mensual de base de datos de poblacion PPNA a Redsalud Armenia ESE / 12 entregas en el año</t>
  </si>
  <si>
    <t>b.  Avance de seguimiento de la implementacion de la Politica Publica de Participacion Social en Salud.</t>
  </si>
  <si>
    <t>a.  90%</t>
  </si>
  <si>
    <t>b. 80%</t>
  </si>
  <si>
    <t xml:space="preserve">SGP-FOSYGA ,COFINANCIADOS, RENDIMIENTOS </t>
  </si>
  <si>
    <t xml:space="preserve">RENDIMIENTOS , PROPIOS MPIO ,SGP </t>
  </si>
  <si>
    <t>RENTAS CEDIDAS -PROPIOS</t>
  </si>
  <si>
    <t>SGP</t>
  </si>
  <si>
    <t xml:space="preserve">PROPIOS. RENDIMIENTOS , SGP </t>
  </si>
  <si>
    <t xml:space="preserve">2020630010012
</t>
  </si>
  <si>
    <t>sgp</t>
  </si>
  <si>
    <t>SGP-PROPIO</t>
  </si>
  <si>
    <t xml:space="preserve">2020630010021
</t>
  </si>
  <si>
    <t xml:space="preserve">SGP, FONDO ESTUPEFACIENTES </t>
  </si>
  <si>
    <t xml:space="preserve">2020630010017
</t>
  </si>
  <si>
    <t xml:space="preserve">rentas cedidas,propios mpio , rendimientos </t>
  </si>
  <si>
    <t>LINA MARIA GIL TOVAR</t>
  </si>
  <si>
    <t>SECRETARIA SALUD</t>
  </si>
  <si>
    <t xml:space="preserve"> Gestionar casos recepcionados y resueltos en  el Servicio de Ambulancia  Municipal SEM mediante el segúimiento a los mismos: Numero  de  llamadas recibidas solicitando servicio ambulancia (SOAT y APH) / Total de llamadas recibidas solcitando servicio de ambulancia *100</t>
  </si>
  <si>
    <t>a. Espacios propositivos y proactivos de participación social:Numero de reuniones realizados con  ( COPACO-VEEDURIAS CIUDADANAS, ASOCIACIONES DE USUARIOS y otros espacios )  / Total de reuniones programadas (8).</t>
  </si>
  <si>
    <r>
      <t>j. Informe bimestral</t>
    </r>
    <r>
      <rPr>
        <sz val="10"/>
        <color indexed="10"/>
        <rFont val="Arial"/>
        <family val="2"/>
      </rPr>
      <t xml:space="preserve"> </t>
    </r>
    <r>
      <rPr>
        <sz val="10"/>
        <rFont val="Arial"/>
        <family val="2"/>
      </rPr>
      <t>de seguimiento a indicadores trazadores de primera infancia e infancia</t>
    </r>
  </si>
  <si>
    <t>PRODUCTO KPT</t>
  </si>
  <si>
    <t xml:space="preserve">Servicio de auditoría y visitas inspectivas a  prestadores y   cumplimiento del SOGC y auditoria a EPSs según circular 001 del 2020 y demas normas que lo modifiquen. </t>
  </si>
  <si>
    <t>Servicio de asistencia técnica comunitaria diferentes instancias en salud</t>
  </si>
  <si>
    <t>107.2.3.19.1903.0300.009.1903011</t>
  </si>
  <si>
    <t xml:space="preserve">Documentos de planeación en epidemiología y demografía  elaborados </t>
  </si>
  <si>
    <t>Fecha: 04/01/2021</t>
  </si>
  <si>
    <t>Versión: 009</t>
  </si>
  <si>
    <t>SECRETARÍA O  ENTIDAD RESPONSABLE: 2.3.SECRETARÍA DE SALUD</t>
  </si>
  <si>
    <t>VIGENCIA AÑO:2021</t>
  </si>
  <si>
    <t xml:space="preserve">Documentos de lineamientos técnicos
</t>
  </si>
  <si>
    <t>Servicio de atención en salud pública en situacion</t>
  </si>
  <si>
    <t xml:space="preserve">Servicio de gestión del riesgo para abordar situaciones de salud relacionadas con condiciones ambientales
</t>
  </si>
  <si>
    <t xml:space="preserve">Servicio de promoción, prevención, vigilancia y control de vectores y zoonosis
</t>
  </si>
  <si>
    <t>Servicio de inspección, vigilancia y control</t>
  </si>
  <si>
    <t xml:space="preserve">Servicio de atención en salud a la población
</t>
  </si>
  <si>
    <t xml:space="preserve">Documentos de planeación
</t>
  </si>
  <si>
    <t xml:space="preserve">Servicio de inspección, vigilancia y control
</t>
  </si>
  <si>
    <t>116.04.2.3.19.1906.0300.026.1906023.012</t>
  </si>
  <si>
    <t>116.04.2.3.19.1906.0300.023.1906029.012</t>
  </si>
  <si>
    <t>116.02.2.3.19.1906.0300.030.1906004.601</t>
  </si>
  <si>
    <t>116.03.2.3.41.4103.1500.028.4103052.001</t>
  </si>
  <si>
    <t>116.01.2.3.19.1903.0300.027.1903023.012</t>
  </si>
  <si>
    <t>116.01.2.3.19.1905.0300.024.1905031.016</t>
  </si>
  <si>
    <t>116.01.2.3.19.1905.0300.010.1905021.016</t>
  </si>
  <si>
    <t>116.01.2.3.19.1905.0300.010.1905014.016</t>
  </si>
  <si>
    <t>116.01.2.3.19.1903.0300.011.1903011.001</t>
  </si>
  <si>
    <t>116.01.2.3.19.1903.0300.011.1903034.001</t>
  </si>
  <si>
    <t>1116.01.2.3.19.1903.0300.011.1903034.001</t>
  </si>
  <si>
    <t>116.01.2.3.19.1905.0300.011.1905014.016</t>
  </si>
  <si>
    <t>116.01.2.3.19.1906.0300.011.1906024.001</t>
  </si>
  <si>
    <t>116.01.2.3.19.1905.0300.012.1905014.016</t>
  </si>
  <si>
    <t>116.01.2.3.19.1905.0300.012.1905015.016</t>
  </si>
  <si>
    <t>116.01.2.3.19.1905.0300.020.1905031.016</t>
  </si>
  <si>
    <t>116.01.2.3.19.1905.0300.013.1905030.016</t>
  </si>
  <si>
    <t>116.01.2.3.19.1903.0300.009.1903011.016</t>
  </si>
  <si>
    <t>116.01.2.3.19.1905.0300.016.1905014.016</t>
  </si>
  <si>
    <t>116.01.2.3.19.1905.0300.016.1905015.016</t>
  </si>
  <si>
    <t>116.01.2.3.19.1903.0300.013.1903001.016</t>
  </si>
  <si>
    <t>116.01.2.3.19.1903.0300.016.1903038.016</t>
  </si>
  <si>
    <t>116.01.2.3.19.1905.0300.025.1905015.016</t>
  </si>
  <si>
    <t>116.01.2.3.19.1905.0300.009.1905015.016</t>
  </si>
  <si>
    <t>116.01.2.3.19.1905.0300.021.1905020.016</t>
  </si>
  <si>
    <t>116.01.2.3.19.1905.0300.021.1905014.016</t>
  </si>
  <si>
    <t>116.01.2.3.19.1905.0300.019.1905024.016</t>
  </si>
  <si>
    <t>116.01.2.3.19.1905.0300.018.1905025.016</t>
  </si>
  <si>
    <t>116.01.2.3.19.1905.0300.015.1905027.016</t>
  </si>
  <si>
    <t>116.01.2.3.19.1903.0300.014.1903038.016</t>
  </si>
  <si>
    <t>116.04.2.3.19.1906.0300.029.1906004.001</t>
  </si>
  <si>
    <t>i. Contrato de toma de pruebas para diagnosticar Covid-19</t>
  </si>
  <si>
    <t>i. Cero (0)</t>
  </si>
  <si>
    <t>116.01.2.3.19.1905.0300.011.1905015.012</t>
  </si>
  <si>
    <t>1116.01.2.3.19.1903.0300.016.1903038.016</t>
  </si>
  <si>
    <t>116.01.2.3.19.1903.0300.017.1903011.016</t>
  </si>
  <si>
    <t xml:space="preserve">Unidad Ejecutora: </t>
  </si>
  <si>
    <t>Periodo de corte:   1 de Enero al 30 de Septiembre de 2021</t>
  </si>
  <si>
    <t xml:space="preserve">SEGUIMIENTO AL PLAN DE ACCIÓN           </t>
  </si>
  <si>
    <t>Código: R-DP-PDE-060</t>
  </si>
  <si>
    <t>Valor de la meta del indicador de producto del proyecto a la fecha de corte</t>
  </si>
  <si>
    <t>Semáforo Alcance de la Meta:
Verde Oscuro  (100%) 
 Amarillo (75%) 
Rojo (50%)</t>
  </si>
  <si>
    <t>% avance de la meta del indicador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</si>
  <si>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</si>
  <si>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</si>
  <si>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</si>
  <si>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</si>
  <si>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</si>
  <si>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</si>
  <si>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OBSERVACION</t>
  </si>
  <si>
    <t xml:space="preserve">COBERTURA </t>
  </si>
  <si>
    <t xml:space="preserve">EFICACIA PRESUPUESTAL </t>
  </si>
  <si>
    <t>EFICIENCIA LOGRO Y/O ALCANCE DE LA META</t>
  </si>
  <si>
    <t xml:space="preserve">100%
</t>
  </si>
  <si>
    <t>Municipio de Armenia</t>
  </si>
  <si>
    <t>Con   el apoyo de la estrategiaPRASS, se educaron personas en todos los cursos de vida y Poblacion cubierta con educación para la promoción de la cultura del envejecimiento activo y saludable con sensibilización en alimentación saludable y actividad física y autocuidado para la prevención del Covid - 19. Se educaron 13250</t>
  </si>
  <si>
    <t>Personas cubiertas con educación para valorar e identificar la exposición a factores de riesgo para los diferentes tipos de cáncer y autocuidado para la prevención del Covid - 19. Se educaron en total 4334</t>
  </si>
  <si>
    <t>Personas cubiertas con educación sobre la exposición a factores de riesgo cardiovascular  y metabólico y autocuidado para la prevención del Covid. Para un total de 4334 de personas educadas.</t>
  </si>
  <si>
    <t xml:space="preserve"> En Proceso se presentará informe el documento al término del período de 2021.</t>
  </si>
  <si>
    <t>Se sensibilizaron 5000 personas en el cuidado de la salud sexual</t>
  </si>
  <si>
    <t>Gestantes cubiertas con acciones de autocuidado en Covid - 19   en total de 1500</t>
  </si>
  <si>
    <t>Toda la poblacion del municipio</t>
  </si>
  <si>
    <t>Se presentan 4 informes bimensuales de maternidad segura según lineamientos técnicos del Ministerio de Salud</t>
  </si>
  <si>
    <t xml:space="preserve">Se presenta 4 informes bimensuales de Plan Nacional de respuesta ante las ITS, el VIH, la coinfeccion TB/VIH y las hepatitis B y C, Colombia. 2018-2021 </t>
  </si>
  <si>
    <t>Adolescentes intervenidos  con la estrategia de servicio amigable, en total 3236</t>
  </si>
  <si>
    <t xml:space="preserve">Marzo: Se proyectó primer visita a la clinica Dumian para el 21 de abril.
Abril: Se realizó visita a IPS Clinica Dumian el día 21 de abril. Visita a E.S.E Red Salud el día 28 de abril. Mayo: Se realizó visita de seguimiento a IPS Clinica La sagrada Familia el día 19 de mayo. </t>
  </si>
  <si>
    <t>IPS PRIMARIAS
IPS Guadalupe
IPS Virrey Solis
IPS Sinergia
Hospital del Sur
Baser 8
IPS Sinergia
Hospital del Sur
CAA del Sur
IPS COMPLEMENTARIAS
Clinica del Café
Clinica La Sagrada Familia
Clinica del Café
Clinica La Sagrada Familia</t>
  </si>
  <si>
    <t>Se presenta 1 Informe semestral a EAPB verificando el cumplimiento de las acciones de promoción y prevención</t>
  </si>
  <si>
    <t>Se presenta 1 informe semestral de asistencia técnica a EAPB e IPS para la implementación de las rutas de atención</t>
  </si>
  <si>
    <t>Documento elaborado y estrategia en ejecución. La evidencia reposa en el archivo del proyecto de Gestión de la Salud Pública</t>
  </si>
  <si>
    <t xml:space="preserve">Febrero: Se realizó una (1) jornada de capacitacion para auxiliares de enfermería, realizada en el  CAA del Sur y Salud del Caribe Norte sobre nuevos lineamiento de TB. La evidencia reposa en el archivo del proyecto Promoción de la Salud y Gestión del Riesgo para las Enfermedades Crónicas Transmisibles 
Abril: Se realizó 1 jornada de capacitación par talento humano (médicos- personal de enfermería) de la Clínica la Sagrada Familia
 La evidencia reposa en el archivo del proyecto Promoción de la Salud y Gestión del Riesgo para las Enfermedades Crónicas Transmisibles
</t>
  </si>
  <si>
    <t>El 5 de marzo de 2021 la corporación universitaria empresarial “Alexander von Humboldt” y la Secretaria de Salud de Armenia suscribieron el convenio Interadministrativo para realizar la asesoría técnica en la formulación, adopción y adaptación de la política nacional de salud mental y sustancias psicoactivas para el municipio de Armenia que se encuentra como meta en el PTS.</t>
  </si>
  <si>
    <t>Febrero: Se realiza capacitación virtual en articulación con Sec Educación
Marzo: Se realiza Capacitación presencial a Funcionarios de Secretaría de Salud y a  fundación lazos humanos
Abril:Se realiza capacitación persona a persona en diferentes puntos de la ciudad
Mayo: Se realizan 2 capacitaciones, una en Fundación proyectando sentidos y otra persona a persona en diferentes puntos de la ciudad
Junio: Se realizan 7 capacitaciones, una en Fundación Lazos humanos, IE Quindos, Rufino Sur, Sec Educación,CASD, IE ciudad dorada, IE ciudadela. occidente.  Para un total de 11 capacitaciones
Agosto: Por falta de personal de apoyo, no se realizan capacitaciones en el mes de Agosto.
Septiembre: Se realizan 3 capacitaciones, dos (02) en la institucion educativa los Quindos y una (01) con la fundación Forjando Futuro.</t>
  </si>
  <si>
    <t>Se presenta 1 informe semestral de las acciones realizadas a la población víctima del conflicto armado</t>
  </si>
  <si>
    <t xml:space="preserve">Marzo: El pia 17 de marzo se realiza reunión de comité para la prevencion y atencion de las violencias de género y sexuales  en el marco del decreto 115 de 2019. 
Mayo: Se realizó reunión de comité el día 12 de mayo.  </t>
  </si>
  <si>
    <t>595 Habitantes de calle atendidos en temas de prevención y mitigación SPA, Covid, desparasit.</t>
  </si>
  <si>
    <t>595 habitantes de calle</t>
  </si>
  <si>
    <t>Se presenta 1  informe sobre informe semestral sobre participación de adultos mayores en programas formulados en el marco de la política de envejecimiento y vejez.</t>
  </si>
  <si>
    <t>Se presenta 1  informe sobre informe semestral sobre rutas integrales ejecutadas para la gestión de la política de envejecimiento y vejez</t>
  </si>
  <si>
    <t>Se realiza acciones educativas a 1100 indígenas en Educación en prevención de Covid, PRASS y desparasitación.</t>
  </si>
  <si>
    <t>Se realiza informe de las acciones realizadas a la primera infancia en el marco de la RPMS en el periodo ENE-JUN de 2021</t>
  </si>
  <si>
    <t>Enero: seguimiento a 17 nacimientos de bajo peso
Febrero: seguimiento a 19 nacimientos de bajo peso
Marzo: Seguimiento a 19 nacimientos de bajo peso
(610 nacimientos en total, para una porcentaje de 8,8%)
Abril: 100% visitas bajo peso con 21 nacimientos bajo peso 
Mayo: Seguimiento a 19 nacimientos de bajo peso
(1079 nacimientos en total, para una porcentaje de 8,80%)
Junio: Seguimiento a 20 nacimientos de bajo peso
(1340 nacimientos en total, para una porcentaje de 8,58%)
Julio: Seguimiento a 18 nacimientos de bajo peso
(1573 nacimientos en total, para una porcentaje de 8,45%)
Agosto: Seguimiento a 21 nacimientos de bajo peso
(1778 nacimientos en total, para una porcentaje de 8,66%)
Septiembre: Seguimiento a 23 nacimientos de bajo peso
(2030 nacimientos en total, para una porcentaje de 8,57%)</t>
  </si>
  <si>
    <t>Se presenta 4 informes bimensual  de seguimiento a indicadores trazadores de primera infancia e infancia</t>
  </si>
  <si>
    <t xml:space="preserve"> Se presenta 3 Informes trimestrales de población Afrodescendiente cubierta con acciones de salud</t>
  </si>
  <si>
    <t>Se brinda  educación a 2000 personas con carácter vulnerable sobre prácticas de autocuidado y prevención del COVID.</t>
  </si>
  <si>
    <t>1 campaña de promoción en la prevención de violencia contra la mujer (estrategia de llamadas telefónicas)</t>
  </si>
  <si>
    <t>El contrato se encuentra en ejecuciòn</t>
  </si>
  <si>
    <t xml:space="preserve">El primer  informe semestral de las acciones de prevención y promoción del PIC relacionando la cobertura de atención a la población del municipio de Armenia fue presentado con corte al 30 de junio del año 2021 </t>
  </si>
  <si>
    <t xml:space="preserve">Junio : Se realiza simulacion de escritorio con lideres de proyectos en la oficina de Salud Publica el dia 16 de junio de 2021.  
Septiembre 23: Se realiza Simulacion de escritorio con Contratistas (Educacion y RSI-2005) del Proyecto preparacion de respuesta en Salud Publica ante las emergencias y los desastres.                                                     Septiembre 30: Se realiza simulacion de escritorio con rastreadores del proyecto mas cuidado a la Salud.    </t>
  </si>
  <si>
    <t>Se presentan 9 informes mensuales sobre las acciones de respuesta en salud pública ante el COVID-19</t>
  </si>
  <si>
    <t>Se han capacitan 500 trabajadores informales en norma de alimentos y prevención de Covid - 19</t>
  </si>
  <si>
    <t>Se han revisado 1584  planes de bioseguridad en los establecimientos que procesan, manipulan y comercializan alimentos para la prevención del Covid - 19</t>
  </si>
  <si>
    <t>Se presentan 4 informes de vacunación antirrábica de caninos y felinos por comuna</t>
  </si>
  <si>
    <t>Se han realizado 100 visitas a establecimientos veterinarios y afines con acciones de IVC para la verificación del cumplimiento de la norma sanitaria</t>
  </si>
  <si>
    <t>Enero: 52 casos de agresión animal reportados por el SIVGILA, donde se realizó realizó investigación y seguimiento de cada caso.
Febrero: 59 casos de agresión animal reportados por el SIVGILA, donde se realizó  investigación y seguimiento de cada caso
Marzo: 58 casos de agresión animal reportados por el SIVGILA, donde se realizó  investigación y seguimiento  diligenciando la fichada de observación de cada caso.
Abril: 58 casos de agresión animal reportados por el SIVGILA, donde se realizó  investigación y seguimiento  diligenciando la fichada de observación de cada caso.
Mayo: 66 casos de agresión animal reportados por el SIVGILA, donde se realizó  investigación y seguimiento  diligenciando la fichada de observación de cada caso.
Junio: 70 casos de agresión animal reportados por el SIVGILA, donde se realizó  investigación y seguimiento  diligenciando la fichada de observación de cada caso.
Julio: 76 casos de agresión animal reportados por el SIVGILA, donde se realizó  investigación y seguimiento  diligenciando la fichada de observación de cada caso.
Agosto: 71 casos de agresión animal reportados por el SIVGILA, donde se realizó  investigación y seguimiento  diligenciando la fichada de observación de cada caso.
Septiembre: 82 casos de agresión animal reportados por el SIVGILA, donde se realizó  investigación y seguimiento  diligenciando la fichada de observación de cada caso.</t>
  </si>
  <si>
    <t>Se han  visitado 143  establecimientos veterinarios y afines para verificación del cumplimiento de los protocolos para la prevención del Covid -19</t>
  </si>
  <si>
    <t>Actualizacion del documento analisis de situacion de salud ASIS Municipio y avalado por la Secretaria de Salud Departamental</t>
  </si>
  <si>
    <t>Se presenta 1 informe semestral de de Eventos de Notificación Obligatoria (ENOS) Y  Vigilancia de Infección por Nuevo Virus COVID-19.</t>
  </si>
  <si>
    <t>227 personas usuarias de drogas inyectadas</t>
  </si>
  <si>
    <t>Atención a usuarios de drogas inyectadas 227  con acciones de mitigación del riesgo y educación en autocuidado para la prevención del Covid-19 a través de la estrategia Centro Escucha</t>
  </si>
  <si>
    <t>Comuna 1, 2 y 3</t>
  </si>
  <si>
    <t>Poblacion del Municipio</t>
  </si>
  <si>
    <t xml:space="preserve"> Se presentan 3 informes trimestrales sobre la Estrategia virtual y/o presencial con contenidos de zonas de orientación escolar y orientación universitaria para la prevención del consumo de drogas</t>
  </si>
  <si>
    <t>3628 estudiantes</t>
  </si>
  <si>
    <t>Comunas 1,2,3, 5, 6, 7, 8, 9 y 10</t>
  </si>
  <si>
    <t>Población cubierta 3628 con acciones educativas para el fortalecimiento de habilidades psicosociales, difusión de riesgos relacionados a la salud mental y autocuidado para la prevención del Covid- 19 a través de estrategias virtuales y/o presenciales</t>
  </si>
  <si>
    <t>2621 esudiantes y padres</t>
  </si>
  <si>
    <t>Comunas 1, 2, 3, 4,  5, 6, 7,  9 y 10.</t>
  </si>
  <si>
    <t xml:space="preserve"> Población cubierta 2621 con acciones educativas para el fortalecimiento de habilidades psicosociales, difusión de riesgos relacionados a la salud mental y autocuidado para la prevención del Covid- 19 a través de estrategias virtuales y/o presenciales</t>
  </si>
  <si>
    <t>Se presenta 1 informe sobre población victma del conflicto armado atendida en salud con enfoque psicosocial (reposa en carpeta del proyecto)</t>
  </si>
  <si>
    <t xml:space="preserve"> Se  han educado a 1500 personas en todos los cursos de vida en asentamientos subnormales y zona rural sobre el manejo adecuado del agua de consumo, saneamiento básico y prevención del Covid - 19</t>
  </si>
  <si>
    <t>Se han educado  a 3587 personas en todos los cursos de vida en el manejo integral de residuos, fomento de prácticas de consumo responsable, separación en la fuente y prevención del Covid - 19</t>
  </si>
  <si>
    <t>Educacion de personas en todos los cursos de vida 2200 en la prevencion del accidente de transito</t>
  </si>
  <si>
    <t>Se realizaron 1956  visitas a establecimientos en acciones de IVC</t>
  </si>
  <si>
    <t>Revisión a planes de bioseguridad 1961 para la prevención del Covid - 19 en establecimientos</t>
  </si>
  <si>
    <t xml:space="preserve">Se entrego documento de Actualizacion Mapa de Riesgo de Calidad del Agua del Municipio de Armenia. </t>
  </si>
  <si>
    <t xml:space="preserve"> Población trabajadora formal cubierta 1600 con acciones educativas de promoción de la salud, seguridad en el trabajo y autocuidado para la prevención del Covid - 19</t>
  </si>
  <si>
    <t>Población trabajadora informal sensibilizada 2000 frente a riesgos para la salud por sus ocupaciones y en promoción del autocuidado para la prevención del Covid - 19</t>
  </si>
  <si>
    <t>200 visitas a entornos laborales para verificacion de protocolos de bioseguridad</t>
  </si>
  <si>
    <t xml:space="preserve"> En Proceso, se presentará informe el documento al término del período de 2021.</t>
  </si>
  <si>
    <r>
      <t xml:space="preserve">Se han esterilizado en la clnica zoonosis y en el establecimeinto el establo por prestación de servicios  a 752 caninos y felinos.
</t>
    </r>
    <r>
      <rPr>
        <b/>
        <sz val="10"/>
        <rFont val="Arial"/>
        <family val="2"/>
      </rPr>
      <t>OBSERVACION: SE REALIZA AJUSTE EN ESTE INDICADOR DISMINUYENDO LA META DE 3833 A 1800 ANIMALES, POR MEDIO DEL ACTA N° 117  DEL 30 DE SEPTIEMBRE</t>
    </r>
  </si>
  <si>
    <t>Febrero: Se realizo 1 Jornada de capacitacion  para auxiliares de enfermería, realizada en el  CAA del sur  y salud del caribe Norte
Abril: Se realizó 1 jornada de capacitación par talento humano (médicos- personal de enfermería) de la Clínica la Sagrada Familia</t>
  </si>
  <si>
    <t>Se presenta 1 informe semestral de informe de gestión en líneas de acción del Plan Estratégico Hacia el Fin de la Tuberculosis</t>
  </si>
  <si>
    <t>ENERO: Se tomó el total de usuarios Tb  que ingresaron con baciloscopia positiva para el año 2020 (72) y los que han egresado como curados (19).  Es de tener en cuenta que el tratamiento para la tuberculosis tiene una duración de 6 a 12 meses, dependiendo de su localización  e inclusive más en los usuarios con dificultades para adherirse  a la toma de los medicamentos antituberculosos de acuerdo a esquema establecido por el MSPS (Resolución 0227 del 20 de febrero de 2020)
FEBRERO: Se tomó el total de usuarios Tb  que ingresaron con baciloscopia positiva para el año 2020 (72) y los que han egresado como curados (21).  Es de tener en cuenta que el tratamiento para la tuberculosis tiene una duración de 6 a 12 meses, dependiendo de su localización  e inclusive más en los usuarios con dificultades para adherirse  a la toma de los medicamentos antituberculosos de acuerdo a esquema establecido por el MSPS (Resolución 0227 del 20 de febrero de 2020)   
MARZO: Se tomó el total de usuarios Tb  que ingresaron con baciloscopia positiva para el año 2020 (72) y los que han egresado como curados (24).  Es de tener en cuenta que el tratamiento para la tuberculosis tiene una duración de 6 a 12 meses, dependiendo de su localización  e inclusive más en los usuarios con dificultades para adherirse  a la toma de los medicamentos antituberculosos de acuerdo a esquema establecido por el MSPS (Resolución 0227 del 20 de febrero de 2020)
Abril: ingresaron con baciloscopia positiva para el año 2020 (72) y los que han egresado como curados (30).  Es de tener en cuenta que el tratamiento para la tuberculosis tien</t>
  </si>
  <si>
    <t>Enero: Se  realizó seguimiento al porcentaje de ingreso de acuerdo a lo vacunado en el mes de enero de 2021
Febrero: Se  realizó seguimiento al porcentaje de ingreso de acuerdo a lo vacunado en el mes de febrero de 2021
Para un cumplimiento del 25%                                                                                       Marzo: En el mes de marzo no fue posible descargar el archivo PAIWEB por lo que no se pudo revisar el % de ingreso. Lo anterior dado a que al sistema se le cargo lo vacunado contra covid, por lo que los archivos quedaron muy pesados.                                             
Abril: En el mes de abril, se realiza seguimiento de porcentaje de ingreso al sistema de informaciòn nominal paiweb, teniendo en cuenta las dosis aplicadas en el municipio, se logra un 96% de ingreso a paiweb
Mayo: En el mes de mayo, se realiza seguimiento de porcentaje de ingreso al sistema de informaciòn nominal paiweb1, teniendo en cuenta las dosis aplicadas en el municipio, se logra un 98% de ingreso a paiweb 1
Junio: En el mes de junio, se realiza seguimiento de porcentaje de ingreso al sistema de informaciòn nominal paiweb1, teniendo en cuenta las dosis aplicadas en el municipio, se logra un 99,7% de ingreso a paiweb 1
Julio: En el mes de julio, se realiza seguimiento de porcentaje de ingreso al sistema de informaciòn nominal paiweb1, teniendo en cuenta las dosis aplicadas en el municipio, se logra un 88% de ingreso a paiweb 1
Agosto: En el mes de agosto, se realiza seguimiento de porcentaje de ingreso al sistema de informaciòn nominal paiweb1, teniendo en cuenta las dosis aplicadas en el municipio, se logra un 92% de ingreso a paiweb 1
Septiembre: se realiza seguimiento mensual al sistema PAIWEB</t>
  </si>
  <si>
    <t>Enero: Se  realizó seguimiento al porcentaje de ingreso de acuerdo a lo vacunado en el mes de enero de 2021
Febrero: Se  realizó seguimiento al porcentaje de ingreso de acuerdo a lo vacunado en el mes de febrero de 2021
Para un cumplimiento del 25%                                                                                       Marzo: En el mes de marzo no fue posible descargar el archivo PAIWEB por lo que no se pudo revisar el % de ingreso. Lo anterior dado a que al sistema se le cargo lo vacunado contra covid, por lo que los archivos quedaron Enero: Se consolido coberturas Administrativas  a enero de 2021
Febrero: Se consolido coberturas Administrativas  a febrero de 2021
Marzo: Se consolido coberturas administrativas a Marzo de 2021
Abril: se realiza evaluaciòn de coberturas de vacunaciòn en el municipio, encontrando cumplimiento para trazadores asì:                                                                                     Menor de 1 año: Cobertura ùtil: 32,6%                                                                               De un año: Cobertura no ùtil: 31%                                                                                   De 5 años: Cobertura no ùtil: 30,4%
Mayo:se realiza evaluaciòn de coberturas de vacunaciòn en el municipio, encontrando cumplimiento para trazadores asì:                                                                                     Menor de 1 año: Cobertura ùtil: 40,6%                                                                               De un año: Cobertura no ùtil: 34,7%                                                                                   De 5 años: Cobertura no ùtil: 37,1%
Junio:se realiza evaluaciòn de coberturas de vacunaciòn en el municipio, con corte a 31 de mayo encontrando cumplimiento para trazadores asì:                                                                                     Menor de 1 año: Cobertura ùtil: 47,5%                                                                               De un año: Cobertura no ùtil: 41,4%                                                                                   De 5 años: Cobertura no ùtil: 44,7%
Julio:se realiza evaluaciòn de coberturas de vacunaciòn en el municipio, con corte a 31 de julio encontrando cumplimiento para trazadores asì:                                                                                     Menor de 1 año: Cobertura ùtil: 53,9%                                                                               De un año: Cobertura no ùtil: 50,7%                                                                                   De 5 años: Cobertura no ùtil: 53%
Agosto:se realiza evaluaciòn de coberturas de vacunaciòn en el municipio, con corte a 31 de agosto encontrando cumplimiento para trazadores asì:                                                                                     Menor de 1 año: Cobertura no ùtil: 62,2%                                                                               De un año: Cobertura no ùtil: 56,1%                                                                                   De 5 años: Cobertura no ùtil: 61,4%
Septiembre: Se realiza seguimiento mensual de coberturas</t>
  </si>
  <si>
    <t xml:space="preserve">Enero: se realizo comité epidemiologico del mes de enero de 2021. semanas 1,2,3 y 4.
Febrero: se realizo comité epidemiologico del mes de febrero de 2021.semanas 5,6, 7 y 8
Marzo: se realizo comité epidemiologico del mes de marzo de 2021.semanas 9,10, 11 y 12
Abril: se realizo comité epidemiologico del mes de abril de 2021.semanas 13,14,15 , 16 y 17
Mayo: se realizó comité epidemiologico del mes de mayo de 2021, corresponidente a semanas epidemiologicas: 18,19, 20, 21 y 22
Junio: se realizó comité epidemiologico del mes de junio de 2021, corresponidente al periodo 6 a semanas epidemiologicas: 21, 22, 23 y 24
Julio: se realizó comité epidemiologico del mes de julio de 2021, correspondiente al periodo 7 a semanas epidemiologicas: 25, 26, 27 y 28
Agosto: se realizó comité epidemiologico del mes de julio-agosto de 2021, correspondiente al periodo 8 y 9 a semanas epidemiologicas:29, 30, 31, 32, 33, 34, 35, 36
Septiembre: Se realiza comite epidemiologico </t>
  </si>
  <si>
    <t>Se realiza informe de cadena de frío correspondiente al primer semestre del año, reposa en archivo de vacunación</t>
  </si>
  <si>
    <t xml:space="preserve">Se realiza informe de gestion PAI correspondiente al primer semestre del año, reposa en archivo de vacunación </t>
  </si>
  <si>
    <t xml:space="preserve">Contrato suscrito en ejecucion NO. 2021-0003 </t>
  </si>
  <si>
    <t xml:space="preserve">Se presentan 3 informse trimestrales de barrios priorizados para intervención por número de casos e índices aédicos          </t>
  </si>
  <si>
    <t xml:space="preserve">Enero: No se presentaron casos de dengue grave durante el mes. Se entregó informe vía correo electrónico a la Jefe de la Oficina de Salud,  donde se  detalla situación de casos graves debido a ETV.  Copia del informe reposa en los archivos del proyecto Promoción de la Salud y Gestión del Riesgo en Vectores
Febrero : No se presentaron casos de dengue grave durante el mes de febrero,
Marzo:No se presentaron casos de dengue grave durante el mes de febrero,
Abril: No se presentaron casos de dengue grave durante el mes de abril.
Mayo: No se presentaron casos de dengue grave durante el mes de mayo. 
Junio: No se presentaron casos de dengue grave durante el mes de junio. 
Julio:     No se presentaron casos de dengue grave durante el mes de julio.                                                                                      Agosto: No se presentaron casos de dengue grave durante el mes de agosto        
Septiembre: Se presentó caso de dengue grave durante la semana 33,  correspondiente al mes de agosto, caso del cual se hace seguimiento en el mes de septiembre. Se entrega informe vía correo electrónico a la Jefe de la Oficina de Salud,  donde se  detalla situación de caso grave debido a ETV.  </t>
  </si>
  <si>
    <t xml:space="preserve"> Se presentan 3 informes trimestrales sobre el funcionamiento de la estrategia EGI</t>
  </si>
  <si>
    <t xml:space="preserve"> Se presentan 4 informes bimestrales de inteligencia epidemiológica</t>
  </si>
  <si>
    <t>Se presentan 3 informes trimestrales de monitoreo de intervención a sumideros</t>
  </si>
  <si>
    <t xml:space="preserve"> Se han realizado 150 visitas de inspección y control de criaderos de mosquitos en establecimientos especiales.   </t>
  </si>
  <si>
    <t xml:space="preserve">Personas educadas 4026  en prácticas de autocuidado para la prevención del Covid - 19     </t>
  </si>
  <si>
    <t>294 migrantes</t>
  </si>
  <si>
    <t>Febrero: Se realiza intervencion al inquilinato el castillo, asentamientos subnormales 49 personas intervenidas
Marzo se realiza intervencion en asentamientos subnormales y barrios de Armenia a 15 migrantes.
Abril: se realiza intervencion en asentamientos subnormales y barrios de Armenia a 10 migrantes.
Mayo : se realiza intervención en asentamientos subnormales y barrios de Armenia a 56 migrantes. 
Junio: se realiza intervención en asentamientos subnormales y barrios de Armenia a 28 migrantes.    Para un cumplimiento del 53%
Julio: se realiza intervención en asentamiento subnormal a 4 migrantes.
Agosto: se realiza intervención en el sector Centro, asentamientos subnormales la Vieja Libertad y el Recuerdo a 116 migrantes.          Septiembre: se realiza intervención en asentamiento subnormal Milagro de Dios y Santa Elena a 16 migrantes</t>
  </si>
  <si>
    <t xml:space="preserve"> Personas habitantes de asentamientos subnormales 1500 del municipio de Armenia atendidos con acciones de salud pública y prevención del Covid-19</t>
  </si>
  <si>
    <t>1500 habitantes de asentamientos</t>
  </si>
  <si>
    <t xml:space="preserve">Febrero:Se activan covecom de Anita gutierrez de echeverri y Manos Unidas de Dios
Marzo: En el mes de marzo se realizan 2 capacitaciones en  covecom Anita gutierrez de echeverri y Manos Unidas de Dios, total personas abordadas 38
Mayo: se activa COVECOM en la Terminal de Transporte y se realizan 2 capacitaciones en los COVECOM Anita Gutierrez y manos unidas de Dios 
Junio: se socializa COVECOM en el cuerpo oficial de bomberos, estación central el cual esta en proceso de activación y se realiza una capacitación en el COVECOM del terminal de transporte.
Julio: se realiza capacitación en COVECOM Anita Gutierrez y manos Unidas de Dios y se activa COVECOM en la compañia de Bomberos de Armenia 
Agosto: se realiza capacitación en COVECOM en el Terminal de Transporte y en la compañia de Bomberos de Armenia
Septiembre: Se realizan capacitaciones a los grupo de COVECOM de Anita Gutierrez de Echeverry y Manos Unidas de Dios.     </t>
  </si>
  <si>
    <t>SOAT: Recibidas 395, 
APH: Recibidas 111, 
TOTAL EVENTOS:506
TOTAL EVENTOS SOLUCIONADOS: 485
485/506=95.8%</t>
  </si>
  <si>
    <t>352.734/308.463(100%), Indicador que varia de acuerdo a las novedades de Ingresos y Egresos de afiliados al SGSSS</t>
  </si>
  <si>
    <t xml:space="preserve">11/11= 100%. Para el tercer trimestre   se tenian  seguimientos programados  a las EPS Sanitas y Asmet salud, EPS Famisanar, Sura, Coomeva, SOS, Salud total, Medimas Subsidado y Contributivo, Nueva EPS Subsidado y Contributivo los cuales se realizaron dando cumplimiento al cronograma establecido   </t>
  </si>
  <si>
    <t>Se programaron y ejecutaron las auditorias a las siguientes IPS: 
para el mes de agosto se programaron dos seguimientos a planes de accion del componente de seguridad del paciente de las auditorias del SOGC a las ips Guadalupe y Diagnosticos Sura .
Se programaron 36 seguimientos a los planes de acción a los diferentes componentes de las auditorias del SOGC realizadas a las IPS en el primer semestre 
Se programaron 2 auditorias de revision del SOGC a Corporación Mi IPS Eje Cafetero y a  Humanizar, realizandose la auditoria a Corporación Mi IPS Eje Cafetero y cancelandose Humanizar (debido a que la IPS solicito aplazamiento para el mes de octubre)</t>
  </si>
  <si>
    <t>Se han realizado 9 cruces de bases de datos mensuales para depuracion y actualizacion  de la base de datos del Regimen Subsidiado.
9/12 =75%</t>
  </si>
  <si>
    <t xml:space="preserve">Lograr el acceso a los servicios de urgencias y  bajo nivel de complejidad de  la población  Prioritaria (discapacidad, materna, menores de 5 años,etc..).
9/12 =75%, </t>
  </si>
  <si>
    <t>Porcentaje de poblacion pobre no asegurada consultantes e primer nivel de complejidad  quepudieron ser afiliados  al Regimen subisidao Armenia.
107.480/(107.480+267)=99%</t>
  </si>
  <si>
    <t>SE REALIZO REUNION CON USUSARIOS DE LA UNIDAD ONCOLOGICA DEL QUINDIO ,EL DIA 10 DE JULIO DE 2021, CON EL OBJETIVO DE ACTUALIZAR INFORMACION SOBRE LA POLITICA PUBLICA DE PARTICIPACION SOCIAL, tambin se relizo reunion  enlace de poblacion afro para construir la ruta de atencion  en salud , se realizo convocatoria atravez de circular externa 009 ,para taller de priorizacion de problematicas y alternativas de solucion  en la participacion social en salud  digida a copaco, usuarios  , EAPB e IPS, El dia 28 de septiembre se realizo reunion de COPACO Y CTT , se trataron dos temas, derechos y deberes y Sistema de Emergencia.El 21 de septiembre del año en curso se lleva a cabo la actividad denominada “Espacio de socialización marco normativo referentes enfoque diferencial transversalización con PPSS”, el cual se desarrolla en el marco de la implementación de la PPSS a través de una estrategia operativa orientada a la articulación de referentes de los grupos poblacionales con enfoque diferencial para socializar el marco normativo y las acciones orientadas al mejoramiento de prestación de servicios en salud para esta población.</t>
  </si>
  <si>
    <t xml:space="preserve">El porcentaje reportado deja en evidencia que durante el mes  julio se adelantaron acciones de implementación de la política  de participación social en salud  RESOLUCION 2063 2017 para el año 2021 ,  el dia 10 de julio de 2021 se brindó capacitación a la asociación de usuarios de oncólogos de occidente , sobre actualización de la política publica .^se realizó apoyo a las diversas actividades relacionadas con la Política de Participación Social en Salud, enfocadas en la formación e inducción de los procesos derivados de la resolución 2063 de 2017, tales como seguimiento de la creación del Directorio municipal de Mapa de Actores 2021, asistencia a reunión de mapa de actores realizada por la Secretaría de Salud Departamental, Se orientó a los usuarios sobre sus derechos y deberes en Salud con enfoque diferencial (victimas) en la Unidad de Victimas, Se participó en jornada con la comunidad EBERO KATIO ,donde se les brindo oferta al aseguramiento ,derechos y deberes en salud.se construyo y publico la ruta de atención en salud para la población indígena .El equipo de PPSS de la oficina de Seguridad Social realiza la gestión con el área de comunicaciones para publicar un boletín informativo con información relacionada a la ruta de atención en Salud para grupos étnicos, específicamente población y comunidades indígenas, la cual incluye las acciones correspondientes al aseguramiento y prestación de servicios en salud con enfoque diferencial para la población mencionada; todo esto con el fin de articular labores en transversalización de funciones de la entidad territorial como estrategia implicada en el plan estratégico de comunicaciones inherente a la Política Publica de Participación Social en Salud,  El día 2 de septiembre desde la página Web de la Alcaldía se realiza la publicación en Boletín informativo con la información mencionada, “Secretaría de Salud aclara la ruta de aseguramiento para la población indígena de Armenia”. Adicionalmente, se realiza la difusión de esta información de interés en el área de la Salud con los funcionarios de la oficina de Seguridad Social el  día 15 de septiembre del  equipo de PPSS , participo en la asistencia técnica  en la secretaria de Salud Departamental con el ministerio de salud .El 17 de septiembre del año en curso se brinda apoyo al equipo de Participación social en Salud de la Secretaría de Salud Departamental, para la ejecución del taller denominado “socialización y priorización de problemáticas y alternativas de solución PPSS”, el cual tuvo como objetivo tener participación activa para la creación de insumos en términos de realidades actuales inherentes a los procesos de participación ciudadana para la elaboración de la Política Pública de Participación Social del departamento del Quindío. Para el desarrollo de la actividad fueron convocados los representantes de la PPSS de las EPS, IPS y ESE con participantes de sus asociaciones de usuarios, en la semana de derechos y deberé se realizaron diferentes actividades en el marco de derechos y deberes en salud .                         </t>
  </si>
  <si>
    <t>116.04.2.3.19.1906.0300.022.1906029.012, '116.04.2.3.19.1906.0300.022.1906029.210</t>
  </si>
  <si>
    <t>RENTAS CEDIDAS-REC BC PROPIOS</t>
  </si>
  <si>
    <t>SGP-PROPIOS</t>
  </si>
  <si>
    <t>1116.01.2.3.19.1903.0300.010.1903011.210</t>
  </si>
  <si>
    <t>SGP/PROPIOS</t>
  </si>
  <si>
    <t>116.01.2.3.19.1905.0300.012.1905014.210</t>
  </si>
  <si>
    <t>116.01.2.3.19.1905.0300.009.1905015.210</t>
  </si>
  <si>
    <t>116.01.2.3.19.1903.0300.025.1903031.210</t>
  </si>
  <si>
    <t>116.01.2.3.19.1905.0300.021.1905022.210</t>
  </si>
  <si>
    <t>116.01.2.3.19.1903.0300.019.1903011.210</t>
  </si>
  <si>
    <t>116.01.2.3.19.1903.0300.018.1903001.210</t>
  </si>
  <si>
    <t xml:space="preserve">sgp/PROPIOS </t>
  </si>
  <si>
    <t>116.01.2.3.19.1903.0300.017.1903011.210</t>
  </si>
  <si>
    <t>sgp/PROPIOS</t>
  </si>
  <si>
    <r>
      <t>j. Informe bimestral</t>
    </r>
    <r>
      <rPr>
        <sz val="9"/>
        <color indexed="10"/>
        <rFont val="Arial"/>
        <family val="2"/>
      </rPr>
      <t xml:space="preserve"> </t>
    </r>
    <r>
      <rPr>
        <sz val="9"/>
        <rFont val="Arial"/>
        <family val="2"/>
      </rPr>
      <t>de seguimiento a indicadores trazadores de primera infancia e infancia</t>
    </r>
  </si>
</sst>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
    <numFmt numFmtId="185" formatCode="&quot;$&quot;\ #,##0.00"/>
    <numFmt numFmtId="186" formatCode="&quot;$&quot;\ #,##0.0"/>
    <numFmt numFmtId="187" formatCode="[$-240A]dddd\,\ d\ &quot;de&quot;\ mmmm\ &quot;de&quot;\ yyyy"/>
    <numFmt numFmtId="188" formatCode="[$-240A]h:mm:ss\ AM/PM"/>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
    <numFmt numFmtId="195" formatCode="0.000%"/>
    <numFmt numFmtId="196" formatCode="0.0000%"/>
  </numFmts>
  <fonts count="60">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0"/>
      <color indexed="10"/>
      <name val="Arial"/>
      <family val="2"/>
    </font>
    <font>
      <sz val="9"/>
      <name val="Tahoma"/>
      <family val="2"/>
    </font>
    <font>
      <b/>
      <sz val="9"/>
      <name val="Tahoma"/>
      <family val="2"/>
    </font>
    <font>
      <sz val="12"/>
      <name val="Arial"/>
      <family val="2"/>
    </font>
    <font>
      <b/>
      <sz val="12"/>
      <name val="Arial"/>
      <family val="2"/>
    </font>
    <font>
      <b/>
      <sz val="9"/>
      <name val="Arial"/>
      <family val="2"/>
    </font>
    <font>
      <sz val="9"/>
      <name val="Arial"/>
      <family val="2"/>
    </font>
    <font>
      <sz val="9"/>
      <color indexed="10"/>
      <name val="Arial"/>
      <family val="2"/>
    </font>
    <font>
      <u val="single"/>
      <sz val="10"/>
      <color indexed="12"/>
      <name val="Arial"/>
      <family val="2"/>
    </font>
    <font>
      <u val="single"/>
      <sz val="10"/>
      <color indexed="20"/>
      <name val="Arial"/>
      <family val="2"/>
    </font>
    <font>
      <b/>
      <sz val="11"/>
      <color indexed="23"/>
      <name val="Calibri"/>
      <family val="2"/>
    </font>
    <font>
      <sz val="10"/>
      <color indexed="8"/>
      <name val="Arial"/>
      <family val="2"/>
    </font>
    <font>
      <b/>
      <sz val="10"/>
      <color indexed="8"/>
      <name val="Arial"/>
      <family val="2"/>
    </font>
    <font>
      <sz val="12"/>
      <color indexed="8"/>
      <name val="Arial"/>
      <family val="2"/>
    </font>
    <font>
      <sz val="11"/>
      <color indexed="8"/>
      <name val="Arial"/>
      <family val="2"/>
    </font>
    <font>
      <b/>
      <sz val="12"/>
      <color indexed="8"/>
      <name val="Arial"/>
      <family val="2"/>
    </font>
    <font>
      <sz val="10"/>
      <color indexed="8"/>
      <name val="Calibri"/>
      <family val="2"/>
    </font>
    <font>
      <sz val="10"/>
      <color indexed="63"/>
      <name val="Arial"/>
      <family val="2"/>
    </font>
    <font>
      <sz val="9"/>
      <color indexed="8"/>
      <name val="Arial"/>
      <family val="2"/>
    </font>
    <font>
      <sz val="9"/>
      <color indexed="8"/>
      <name val="Calibri"/>
      <family val="2"/>
    </font>
    <font>
      <sz val="8"/>
      <name val="Segoe UI"/>
      <family val="2"/>
    </font>
    <font>
      <u val="single"/>
      <sz val="10"/>
      <color theme="10"/>
      <name val="Arial"/>
      <family val="2"/>
    </font>
    <font>
      <u val="single"/>
      <sz val="10"/>
      <color theme="11"/>
      <name val="Arial"/>
      <family val="2"/>
    </font>
    <font>
      <b/>
      <sz val="11"/>
      <color rgb="FF6F6F6E"/>
      <name val="Calibri"/>
      <family val="2"/>
    </font>
    <font>
      <b/>
      <sz val="11"/>
      <color theme="0"/>
      <name val="Calibri"/>
      <family val="2"/>
    </font>
    <font>
      <sz val="11"/>
      <color theme="1"/>
      <name val="Calibri"/>
      <family val="2"/>
    </font>
    <font>
      <sz val="10"/>
      <color rgb="FFFF0000"/>
      <name val="Arial"/>
      <family val="2"/>
    </font>
    <font>
      <sz val="10"/>
      <color theme="1"/>
      <name val="Arial"/>
      <family val="2"/>
    </font>
    <font>
      <sz val="10"/>
      <color rgb="FF000000"/>
      <name val="Arial"/>
      <family val="2"/>
    </font>
    <font>
      <b/>
      <sz val="10"/>
      <color theme="1"/>
      <name val="Arial"/>
      <family val="2"/>
    </font>
    <font>
      <sz val="12"/>
      <color theme="1"/>
      <name val="Arial"/>
      <family val="2"/>
    </font>
    <font>
      <sz val="11"/>
      <color theme="1"/>
      <name val="Arial"/>
      <family val="2"/>
    </font>
    <font>
      <sz val="9"/>
      <color theme="1"/>
      <name val="Arial"/>
      <family val="2"/>
    </font>
    <font>
      <sz val="9"/>
      <color rgb="FF000000"/>
      <name val="Arial"/>
      <family val="2"/>
    </font>
    <font>
      <sz val="9"/>
      <color rgb="FF000000"/>
      <name val="Calibri"/>
      <family val="2"/>
    </font>
    <font>
      <b/>
      <sz val="12"/>
      <color theme="1"/>
      <name val="Arial"/>
      <family val="2"/>
    </font>
    <font>
      <sz val="10"/>
      <color rgb="FF222222"/>
      <name val="Arial"/>
      <family val="2"/>
    </font>
    <font>
      <sz val="10"/>
      <color rgb="FF00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FF99"/>
        <bgColor indexed="64"/>
      </patternFill>
    </fill>
    <fill>
      <patternFill patternType="solid">
        <fgColor theme="8" tint="0.5999900102615356"/>
        <bgColor indexed="64"/>
      </patternFill>
    </fill>
    <fill>
      <patternFill patternType="solid">
        <fgColor rgb="FFFFFF0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style="thin"/>
      <right style="medium"/>
      <top style="medium"/>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thin"/>
      <right style="thin"/>
      <top style="thin"/>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medium"/>
      <bottom>
        <color indexed="63"/>
      </bottom>
    </border>
    <border>
      <left>
        <color indexed="63"/>
      </left>
      <right style="thin"/>
      <top style="medium"/>
      <bottom>
        <color indexed="63"/>
      </bottom>
    </border>
    <border>
      <left style="thin"/>
      <right style="medium"/>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border>
    <border>
      <left>
        <color indexed="63"/>
      </left>
      <right style="thin"/>
      <top style="thin"/>
      <botto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border>
    <border>
      <left style="thin"/>
      <right>
        <color indexed="63"/>
      </right>
      <top>
        <color indexed="63"/>
      </top>
      <bottom style="thin"/>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thin"/>
    </border>
    <border>
      <left style="medium"/>
      <right style="thin"/>
      <top style="medium"/>
      <bottom style="thin"/>
    </border>
    <border>
      <left style="thin"/>
      <right style="thin"/>
      <top/>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style="thin"/>
    </border>
    <border>
      <left>
        <color indexed="63"/>
      </left>
      <right style="thin"/>
      <top>
        <color indexed="63"/>
      </top>
      <bottom style="medium"/>
    </border>
    <border>
      <left style="thin"/>
      <right style="medium"/>
      <top style="medium"/>
      <bottom/>
    </border>
    <border>
      <left style="thin"/>
      <right style="medium"/>
      <top>
        <color indexed="63"/>
      </top>
      <bottom style="medium"/>
    </border>
    <border>
      <left style="medium"/>
      <right style="medium"/>
      <top style="thin"/>
      <bottom>
        <color indexed="63"/>
      </bottom>
    </border>
    <border>
      <left style="medium"/>
      <right style="medium"/>
      <top>
        <color indexed="63"/>
      </top>
      <bottom style="thin"/>
    </border>
    <border>
      <left style="medium"/>
      <right style="thin"/>
      <top style="thin"/>
      <bottom/>
    </border>
    <border>
      <left style="medium"/>
      <right>
        <color indexed="63"/>
      </right>
      <top style="thin"/>
      <bottom>
        <color indexed="63"/>
      </bottom>
    </border>
    <border>
      <left style="medium"/>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3" borderId="0" applyNumberFormat="0" applyBorder="0" applyAlignment="0" applyProtection="0"/>
    <xf numFmtId="0" fontId="44" fillId="22" borderId="5">
      <alignment horizontal="center" vertical="center" wrapText="1"/>
      <protection/>
    </xf>
    <xf numFmtId="0" fontId="45" fillId="23" borderId="6">
      <alignment horizontal="center" vertical="center" wrapText="1"/>
      <protection/>
    </xf>
    <xf numFmtId="43" fontId="0" fillId="0" borderId="0" applyFill="0" applyBorder="0" applyAlignment="0" applyProtection="0"/>
    <xf numFmtId="41" fontId="0" fillId="0" borderId="0" applyFill="0" applyBorder="0" applyAlignment="0" applyProtection="0"/>
    <xf numFmtId="43" fontId="1"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4" borderId="0" applyNumberFormat="0" applyBorder="0" applyAlignment="0" applyProtection="0"/>
    <xf numFmtId="0" fontId="46" fillId="0" borderId="0">
      <alignment/>
      <protection/>
    </xf>
    <xf numFmtId="0" fontId="0" fillId="0" borderId="0">
      <alignment/>
      <protection/>
    </xf>
    <xf numFmtId="0" fontId="46" fillId="0" borderId="0">
      <alignment/>
      <protection/>
    </xf>
    <xf numFmtId="0" fontId="0" fillId="25" borderId="7" applyNumberFormat="0" applyAlignment="0" applyProtection="0"/>
    <xf numFmtId="9" fontId="0" fillId="0" borderId="0" applyFill="0" applyBorder="0" applyAlignment="0" applyProtection="0"/>
    <xf numFmtId="0" fontId="11" fillId="16"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7" fillId="0" borderId="10" applyNumberFormat="0" applyFill="0" applyAlignment="0" applyProtection="0"/>
    <xf numFmtId="0" fontId="14" fillId="0" borderId="11" applyNumberFormat="0" applyFill="0" applyAlignment="0" applyProtection="0"/>
  </cellStyleXfs>
  <cellXfs count="479">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19" fillId="0" borderId="0" xfId="0" applyFont="1" applyBorder="1" applyAlignment="1">
      <alignment vertical="center" wrapText="1"/>
    </xf>
    <xf numFmtId="0" fontId="0" fillId="0" borderId="13" xfId="0" applyFont="1" applyBorder="1" applyAlignment="1">
      <alignment vertical="center" wrapText="1"/>
    </xf>
    <xf numFmtId="0" fontId="0" fillId="26" borderId="14" xfId="0" applyFont="1" applyFill="1" applyBorder="1" applyAlignment="1">
      <alignment horizontal="center" vertical="center" wrapText="1"/>
    </xf>
    <xf numFmtId="0" fontId="0" fillId="0" borderId="0" xfId="0" applyFont="1" applyBorder="1" applyAlignment="1">
      <alignment horizontal="right" vertical="center" wrapText="1"/>
    </xf>
    <xf numFmtId="184" fontId="0" fillId="0" borderId="0" xfId="0" applyNumberFormat="1" applyFont="1" applyAlignment="1">
      <alignment horizontal="right" vertical="center" wrapText="1"/>
    </xf>
    <xf numFmtId="0" fontId="47" fillId="0" borderId="0" xfId="0" applyFont="1" applyBorder="1" applyAlignment="1">
      <alignment vertical="center" wrapText="1"/>
    </xf>
    <xf numFmtId="0" fontId="47" fillId="0" borderId="0" xfId="0" applyFont="1" applyBorder="1" applyAlignment="1">
      <alignment horizontal="center" vertical="center" wrapText="1"/>
    </xf>
    <xf numFmtId="0" fontId="20" fillId="0" borderId="13" xfId="0" applyFont="1" applyBorder="1" applyAlignment="1">
      <alignment vertical="center" wrapText="1"/>
    </xf>
    <xf numFmtId="0" fontId="0" fillId="26"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justify" vertical="center" wrapText="1"/>
    </xf>
    <xf numFmtId="9" fontId="48" fillId="0" borderId="15" xfId="0" applyNumberFormat="1" applyFont="1" applyFill="1" applyBorder="1" applyAlignment="1">
      <alignment horizontal="center" vertical="center" wrapText="1"/>
    </xf>
    <xf numFmtId="9" fontId="48" fillId="0" borderId="16" xfId="0" applyNumberFormat="1" applyFont="1" applyFill="1" applyBorder="1" applyAlignment="1">
      <alignment horizontal="center" vertical="center" wrapText="1"/>
    </xf>
    <xf numFmtId="0" fontId="48" fillId="0" borderId="15" xfId="49" applyFont="1" applyFill="1" applyBorder="1" applyAlignment="1">
      <alignment horizontal="center" vertical="center" wrapText="1"/>
      <protection/>
    </xf>
    <xf numFmtId="0" fontId="48" fillId="0" borderId="15" xfId="0" applyFont="1" applyFill="1" applyBorder="1" applyAlignment="1">
      <alignment vertical="center" wrapText="1"/>
    </xf>
    <xf numFmtId="0" fontId="48" fillId="0" borderId="16" xfId="0" applyFont="1" applyFill="1" applyBorder="1" applyAlignment="1">
      <alignment horizontal="center" vertical="center" wrapText="1"/>
    </xf>
    <xf numFmtId="0" fontId="18" fillId="27" borderId="0" xfId="0" applyFont="1" applyFill="1" applyAlignment="1">
      <alignment vertical="center"/>
    </xf>
    <xf numFmtId="9" fontId="48" fillId="0" borderId="15" xfId="50" applyNumberFormat="1" applyFont="1" applyFill="1" applyBorder="1" applyAlignment="1">
      <alignment horizontal="center" vertical="center" wrapText="1"/>
      <protection/>
    </xf>
    <xf numFmtId="0" fontId="18" fillId="0" borderId="0" xfId="0" applyFont="1" applyFill="1" applyAlignment="1">
      <alignment vertical="center"/>
    </xf>
    <xf numFmtId="0" fontId="0" fillId="0" borderId="15" xfId="0"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1" fontId="48" fillId="0" borderId="15" xfId="0" applyNumberFormat="1" applyFont="1" applyFill="1" applyBorder="1" applyAlignment="1">
      <alignment horizontal="center" vertical="center" wrapText="1"/>
    </xf>
    <xf numFmtId="3" fontId="48" fillId="0" borderId="15" xfId="0" applyNumberFormat="1"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0" fontId="20" fillId="0" borderId="13"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Fill="1" applyBorder="1" applyAlignment="1" quotePrefix="1">
      <alignment horizontal="left" vertical="center" wrapText="1"/>
    </xf>
    <xf numFmtId="0" fontId="0" fillId="0" borderId="17" xfId="0" applyFont="1" applyBorder="1" applyAlignment="1">
      <alignment horizontal="center" vertical="center" wrapText="1"/>
    </xf>
    <xf numFmtId="0" fontId="48" fillId="0" borderId="18" xfId="0" applyFont="1" applyFill="1" applyBorder="1" applyAlignment="1">
      <alignment horizontal="center" vertical="center" wrapText="1"/>
    </xf>
    <xf numFmtId="0" fontId="48" fillId="0" borderId="18" xfId="50" applyFont="1" applyFill="1" applyBorder="1" applyAlignment="1">
      <alignment horizontal="justify" vertical="center" wrapText="1"/>
      <protection/>
    </xf>
    <xf numFmtId="9" fontId="48" fillId="0" borderId="18" xfId="50" applyNumberFormat="1" applyFont="1" applyFill="1" applyBorder="1" applyAlignment="1">
      <alignment horizontal="center" vertical="center" wrapText="1"/>
      <protection/>
    </xf>
    <xf numFmtId="9" fontId="48" fillId="0" borderId="19" xfId="50" applyNumberFormat="1" applyFont="1" applyFill="1" applyBorder="1" applyAlignment="1">
      <alignment horizontal="center" vertical="center" wrapText="1"/>
      <protection/>
    </xf>
    <xf numFmtId="0" fontId="0" fillId="0" borderId="0" xfId="0" applyFont="1" applyFill="1" applyAlignment="1">
      <alignment horizontal="left" vertical="center" wrapText="1"/>
    </xf>
    <xf numFmtId="0" fontId="48" fillId="0" borderId="15" xfId="0" applyFont="1" applyFill="1" applyBorder="1" applyAlignment="1">
      <alignment horizontal="left" vertical="center" wrapText="1"/>
    </xf>
    <xf numFmtId="0" fontId="48" fillId="0" borderId="18" xfId="0" applyFont="1" applyFill="1" applyBorder="1" applyAlignment="1">
      <alignment horizontal="left" vertical="center" wrapText="1"/>
    </xf>
    <xf numFmtId="0" fontId="20" fillId="0" borderId="0" xfId="0" applyFont="1" applyBorder="1" applyAlignment="1">
      <alignment horizontal="center" vertical="center" wrapText="1"/>
    </xf>
    <xf numFmtId="0" fontId="0" fillId="0" borderId="15" xfId="0" applyFont="1" applyFill="1" applyBorder="1" applyAlignment="1">
      <alignment vertical="center" wrapText="1"/>
    </xf>
    <xf numFmtId="0" fontId="49"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quotePrefix="1">
      <alignment horizontal="left" vertical="center" wrapText="1"/>
    </xf>
    <xf numFmtId="9" fontId="48" fillId="0" borderId="20" xfId="0" applyNumberFormat="1" applyFont="1" applyFill="1" applyBorder="1" applyAlignment="1" quotePrefix="1">
      <alignment horizontal="center" vertical="center" wrapText="1"/>
    </xf>
    <xf numFmtId="9" fontId="48" fillId="0" borderId="20" xfId="0" applyNumberFormat="1" applyFont="1" applyFill="1" applyBorder="1" applyAlignment="1">
      <alignment horizontal="center" vertical="center" wrapText="1"/>
    </xf>
    <xf numFmtId="184" fontId="0" fillId="0" borderId="20" xfId="53"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50" fillId="28" borderId="21" xfId="0" applyFont="1" applyFill="1" applyBorder="1" applyAlignment="1">
      <alignment horizontal="center" vertical="center" wrapText="1"/>
    </xf>
    <xf numFmtId="0" fontId="50" fillId="28" borderId="22" xfId="0" applyFont="1" applyFill="1" applyBorder="1" applyAlignment="1">
      <alignment horizontal="center" vertical="center" wrapText="1"/>
    </xf>
    <xf numFmtId="0" fontId="50" fillId="0" borderId="23" xfId="0" applyFont="1" applyFill="1" applyBorder="1" applyAlignment="1">
      <alignment horizontal="left" vertical="center" wrapText="1"/>
    </xf>
    <xf numFmtId="1" fontId="48" fillId="0" borderId="16" xfId="0" applyNumberFormat="1" applyFont="1" applyFill="1" applyBorder="1" applyAlignment="1">
      <alignment horizontal="center" vertical="center" wrapText="1"/>
    </xf>
    <xf numFmtId="0" fontId="50" fillId="0" borderId="24"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27"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0" fillId="0" borderId="29" xfId="0" applyFont="1" applyFill="1" applyBorder="1" applyAlignment="1">
      <alignment vertical="center" wrapText="1"/>
    </xf>
    <xf numFmtId="1" fontId="0" fillId="0" borderId="15" xfId="0" applyNumberFormat="1" applyFont="1" applyFill="1" applyBorder="1" applyAlignment="1">
      <alignment vertical="center" wrapText="1"/>
    </xf>
    <xf numFmtId="0" fontId="24" fillId="0" borderId="30" xfId="0" applyFont="1" applyBorder="1" applyAlignment="1">
      <alignment vertical="center" wrapText="1"/>
    </xf>
    <xf numFmtId="0" fontId="24" fillId="0" borderId="0" xfId="0" applyFont="1" applyBorder="1" applyAlignment="1">
      <alignment vertical="center"/>
    </xf>
    <xf numFmtId="0" fontId="24" fillId="0" borderId="31" xfId="0" applyFont="1" applyBorder="1" applyAlignment="1">
      <alignment vertical="center" wrapText="1"/>
    </xf>
    <xf numFmtId="0" fontId="24" fillId="0" borderId="32" xfId="0" applyFont="1" applyBorder="1" applyAlignment="1">
      <alignment vertical="center" wrapText="1"/>
    </xf>
    <xf numFmtId="0" fontId="25" fillId="29" borderId="33" xfId="0" applyFont="1" applyFill="1" applyBorder="1" applyAlignment="1">
      <alignment horizontal="center" vertical="center" wrapText="1"/>
    </xf>
    <xf numFmtId="184" fontId="25" fillId="29" borderId="33" xfId="0" applyNumberFormat="1" applyFont="1" applyFill="1" applyBorder="1" applyAlignment="1">
      <alignment horizontal="right" vertical="center" wrapText="1"/>
    </xf>
    <xf numFmtId="0" fontId="25" fillId="29" borderId="34" xfId="0" applyFont="1" applyFill="1" applyBorder="1" applyAlignment="1">
      <alignment horizontal="center" vertical="center" wrapText="1"/>
    </xf>
    <xf numFmtId="0" fontId="24" fillId="0" borderId="0" xfId="0" applyFont="1" applyFill="1" applyBorder="1" applyAlignment="1">
      <alignment vertical="center"/>
    </xf>
    <xf numFmtId="0" fontId="24" fillId="29" borderId="0"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2" xfId="0" applyFont="1" applyFill="1" applyBorder="1" applyAlignment="1">
      <alignment horizontal="center" vertical="center" wrapText="1"/>
    </xf>
    <xf numFmtId="0" fontId="24" fillId="0" borderId="0" xfId="0" applyFont="1" applyFill="1" applyBorder="1" applyAlignment="1">
      <alignment horizontal="center" vertical="center"/>
    </xf>
    <xf numFmtId="0" fontId="25" fillId="0" borderId="35" xfId="0" applyFont="1" applyFill="1" applyBorder="1" applyAlignment="1">
      <alignment horizontal="center" vertical="center" wrapText="1"/>
    </xf>
    <xf numFmtId="0" fontId="25" fillId="30" borderId="36" xfId="0" applyFont="1" applyFill="1" applyBorder="1" applyAlignment="1">
      <alignment horizontal="center" vertical="center" wrapText="1"/>
    </xf>
    <xf numFmtId="0" fontId="25" fillId="30" borderId="37" xfId="0" applyFont="1" applyFill="1" applyBorder="1" applyAlignment="1">
      <alignment horizontal="center" vertical="center" wrapText="1"/>
    </xf>
    <xf numFmtId="0" fontId="25" fillId="30" borderId="34" xfId="0" applyFont="1" applyFill="1" applyBorder="1" applyAlignment="1">
      <alignment horizontal="center" vertical="center" wrapText="1"/>
    </xf>
    <xf numFmtId="0" fontId="25" fillId="29" borderId="29" xfId="0" applyFont="1" applyFill="1" applyBorder="1" applyAlignment="1">
      <alignment horizontal="center" vertical="center" wrapText="1"/>
    </xf>
    <xf numFmtId="0" fontId="25" fillId="29" borderId="38" xfId="0" applyFont="1" applyFill="1" applyBorder="1" applyAlignment="1">
      <alignment horizontal="center" vertical="center" wrapText="1"/>
    </xf>
    <xf numFmtId="0" fontId="25" fillId="0" borderId="0" xfId="0" applyFont="1" applyBorder="1" applyAlignment="1">
      <alignment vertical="center"/>
    </xf>
    <xf numFmtId="0" fontId="0" fillId="0" borderId="0" xfId="0" applyFont="1" applyFill="1" applyBorder="1" applyAlignment="1">
      <alignment vertical="center" wrapText="1"/>
    </xf>
    <xf numFmtId="1" fontId="0" fillId="0" borderId="15"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0" xfId="0" applyAlignment="1" quotePrefix="1">
      <alignment horizontal="left" vertical="center"/>
    </xf>
    <xf numFmtId="0" fontId="0" fillId="0" borderId="15" xfId="0" applyBorder="1" applyAlignment="1" quotePrefix="1">
      <alignment horizontal="left" vertical="center"/>
    </xf>
    <xf numFmtId="0" fontId="0" fillId="0" borderId="15" xfId="0" applyFill="1" applyBorder="1" applyAlignment="1" quotePrefix="1">
      <alignment horizontal="left" vertical="center"/>
    </xf>
    <xf numFmtId="0" fontId="20" fillId="0" borderId="15" xfId="0" applyFont="1" applyFill="1" applyBorder="1" applyAlignment="1">
      <alignment vertical="center"/>
    </xf>
    <xf numFmtId="0" fontId="0" fillId="0" borderId="0" xfId="0" applyFill="1" applyAlignment="1" quotePrefix="1">
      <alignment horizontal="left" vertical="center"/>
    </xf>
    <xf numFmtId="0" fontId="0" fillId="0" borderId="0" xfId="0" applyFill="1" applyAlignment="1" quotePrefix="1">
      <alignment horizontal="center" vertical="center" wrapText="1"/>
    </xf>
    <xf numFmtId="184" fontId="0" fillId="0" borderId="15" xfId="0" applyNumberFormat="1" applyFont="1" applyFill="1" applyBorder="1" applyAlignment="1">
      <alignment horizontal="center" vertical="center"/>
    </xf>
    <xf numFmtId="0" fontId="48" fillId="0" borderId="15" xfId="0" applyFont="1" applyFill="1" applyBorder="1" applyAlignment="1">
      <alignment horizontal="left" vertical="center" wrapText="1"/>
    </xf>
    <xf numFmtId="0" fontId="50" fillId="28" borderId="21"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0" fillId="0" borderId="23" xfId="0" applyFont="1" applyFill="1" applyBorder="1" applyAlignment="1">
      <alignment horizontal="left" vertical="center" wrapText="1"/>
    </xf>
    <xf numFmtId="9" fontId="48" fillId="0" borderId="15" xfId="50" applyNumberFormat="1" applyFont="1" applyFill="1" applyBorder="1" applyAlignment="1">
      <alignment horizontal="center" vertical="center" wrapText="1"/>
      <protection/>
    </xf>
    <xf numFmtId="9" fontId="48" fillId="0" borderId="15" xfId="0" applyNumberFormat="1" applyFont="1" applyFill="1" applyBorder="1" applyAlignment="1">
      <alignment horizontal="center" vertical="center" wrapText="1"/>
    </xf>
    <xf numFmtId="9" fontId="48" fillId="0" borderId="16" xfId="0" applyNumberFormat="1" applyFont="1" applyFill="1" applyBorder="1" applyAlignment="1">
      <alignment horizontal="center" vertical="center" wrapText="1"/>
    </xf>
    <xf numFmtId="0" fontId="25" fillId="29" borderId="29" xfId="0" applyFont="1" applyFill="1" applyBorder="1" applyAlignment="1" quotePrefix="1">
      <alignment horizontal="center" vertical="center" wrapText="1"/>
    </xf>
    <xf numFmtId="0" fontId="48" fillId="0" borderId="15" xfId="0" applyFont="1" applyFill="1" applyBorder="1" applyAlignment="1">
      <alignment horizontal="center" vertical="center" wrapText="1"/>
    </xf>
    <xf numFmtId="0" fontId="48" fillId="0" borderId="39" xfId="0" applyFont="1" applyFill="1" applyBorder="1" applyAlignment="1">
      <alignment horizontal="center" vertical="center" wrapText="1"/>
    </xf>
    <xf numFmtId="9" fontId="48" fillId="0" borderId="15" xfId="0" applyNumberFormat="1" applyFont="1" applyFill="1" applyBorder="1" applyAlignment="1">
      <alignment horizontal="center" vertical="center" wrapText="1"/>
    </xf>
    <xf numFmtId="1" fontId="0" fillId="0" borderId="28"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9" fontId="48" fillId="0" borderId="39"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0" fontId="18" fillId="26" borderId="17" xfId="0" applyFont="1" applyFill="1" applyBorder="1" applyAlignment="1">
      <alignment horizontal="center" vertical="center" wrapText="1"/>
    </xf>
    <xf numFmtId="0" fontId="18" fillId="26" borderId="0" xfId="0" applyFont="1" applyFill="1" applyBorder="1" applyAlignment="1">
      <alignment horizontal="center" vertical="center" wrapText="1"/>
    </xf>
    <xf numFmtId="0" fontId="25" fillId="29" borderId="40" xfId="0" applyFont="1" applyFill="1" applyBorder="1" applyAlignment="1">
      <alignment vertical="center" wrapText="1"/>
    </xf>
    <xf numFmtId="0" fontId="25" fillId="29" borderId="41" xfId="0" applyFont="1" applyFill="1" applyBorder="1" applyAlignment="1">
      <alignment horizontal="center" vertical="center" wrapText="1"/>
    </xf>
    <xf numFmtId="0" fontId="25" fillId="29" borderId="42" xfId="0" applyFont="1" applyFill="1" applyBorder="1" applyAlignment="1">
      <alignment horizontal="center" vertical="center" wrapText="1"/>
    </xf>
    <xf numFmtId="0" fontId="25" fillId="29" borderId="42" xfId="0" applyFont="1" applyFill="1" applyBorder="1" applyAlignment="1" quotePrefix="1">
      <alignment horizontal="center" vertical="center" wrapText="1"/>
    </xf>
    <xf numFmtId="0" fontId="25" fillId="29" borderId="43" xfId="0" applyFont="1" applyFill="1" applyBorder="1" applyAlignment="1">
      <alignment horizontal="center" vertical="center" wrapText="1"/>
    </xf>
    <xf numFmtId="0" fontId="18" fillId="31" borderId="35" xfId="0" applyFont="1" applyFill="1" applyBorder="1" applyAlignment="1">
      <alignment horizontal="center" vertical="center" wrapText="1"/>
    </xf>
    <xf numFmtId="0" fontId="18" fillId="31" borderId="44" xfId="0" applyFont="1" applyFill="1" applyBorder="1" applyAlignment="1">
      <alignment horizontal="center" vertical="center" wrapText="1"/>
    </xf>
    <xf numFmtId="0" fontId="25" fillId="29" borderId="45" xfId="0" applyFont="1" applyFill="1" applyBorder="1" applyAlignment="1">
      <alignment horizontal="center" vertical="center" wrapText="1"/>
    </xf>
    <xf numFmtId="0" fontId="50" fillId="0" borderId="46" xfId="0" applyFont="1" applyFill="1" applyBorder="1" applyAlignment="1">
      <alignment horizontal="left" vertical="center" wrapText="1"/>
    </xf>
    <xf numFmtId="0" fontId="48" fillId="0" borderId="39" xfId="50" applyFont="1" applyFill="1" applyBorder="1" applyAlignment="1">
      <alignment vertical="center" wrapText="1"/>
      <protection/>
    </xf>
    <xf numFmtId="9" fontId="48" fillId="0" borderId="39" xfId="50" applyNumberFormat="1" applyFont="1" applyFill="1" applyBorder="1" applyAlignment="1">
      <alignment horizontal="center" vertical="center" wrapText="1"/>
      <protection/>
    </xf>
    <xf numFmtId="0" fontId="48" fillId="0" borderId="39" xfId="0" applyFont="1" applyFill="1" applyBorder="1" applyAlignment="1">
      <alignment horizontal="left" vertical="center" wrapText="1"/>
    </xf>
    <xf numFmtId="0" fontId="48" fillId="0" borderId="39" xfId="0" applyFont="1" applyFill="1" applyBorder="1" applyAlignment="1" quotePrefix="1">
      <alignment horizontal="left" vertical="center" wrapText="1"/>
    </xf>
    <xf numFmtId="9" fontId="48" fillId="0" borderId="47" xfId="0" applyNumberFormat="1" applyFont="1" applyFill="1" applyBorder="1" applyAlignment="1">
      <alignment horizontal="center" vertical="center" wrapText="1"/>
    </xf>
    <xf numFmtId="0" fontId="25" fillId="30" borderId="33" xfId="0" applyFont="1" applyFill="1" applyBorder="1" applyAlignment="1">
      <alignment horizontal="center" vertical="center" wrapText="1"/>
    </xf>
    <xf numFmtId="184" fontId="0" fillId="0" borderId="48" xfId="53" applyNumberFormat="1" applyFont="1" applyFill="1" applyBorder="1" applyAlignment="1">
      <alignment horizontal="center" vertical="center" wrapText="1"/>
    </xf>
    <xf numFmtId="184" fontId="0" fillId="0" borderId="49" xfId="53" applyNumberFormat="1" applyFont="1" applyFill="1" applyBorder="1" applyAlignment="1">
      <alignment horizontal="center" vertical="center" wrapText="1"/>
    </xf>
    <xf numFmtId="184" fontId="0" fillId="0" borderId="49" xfId="0" applyNumberFormat="1" applyFont="1" applyFill="1" applyBorder="1" applyAlignment="1">
      <alignment horizontal="center" vertical="center" wrapText="1"/>
    </xf>
    <xf numFmtId="184" fontId="0" fillId="0" borderId="50" xfId="0" applyNumberFormat="1" applyFont="1" applyFill="1" applyBorder="1" applyAlignment="1">
      <alignment horizontal="center" vertical="center" wrapText="1"/>
    </xf>
    <xf numFmtId="184" fontId="0" fillId="0" borderId="51" xfId="0" applyNumberFormat="1" applyFont="1" applyFill="1" applyBorder="1" applyAlignment="1">
      <alignment horizontal="center" vertical="center" wrapText="1"/>
    </xf>
    <xf numFmtId="184" fontId="0" fillId="0" borderId="52" xfId="0" applyNumberFormat="1" applyFont="1" applyFill="1" applyBorder="1" applyAlignment="1">
      <alignment horizontal="center" vertical="center" wrapText="1"/>
    </xf>
    <xf numFmtId="184" fontId="18" fillId="26" borderId="12" xfId="0" applyNumberFormat="1" applyFont="1" applyFill="1" applyBorder="1" applyAlignment="1">
      <alignment horizontal="center" vertical="center" wrapText="1"/>
    </xf>
    <xf numFmtId="184" fontId="18" fillId="26" borderId="14" xfId="0" applyNumberFormat="1" applyFont="1" applyFill="1" applyBorder="1" applyAlignment="1">
      <alignment horizontal="center" vertical="center" wrapText="1"/>
    </xf>
    <xf numFmtId="0" fontId="18" fillId="0" borderId="35" xfId="0" applyFont="1" applyBorder="1" applyAlignment="1">
      <alignment horizontal="center" vertical="center" wrapText="1"/>
    </xf>
    <xf numFmtId="10" fontId="0" fillId="0" borderId="15" xfId="0" applyNumberFormat="1" applyFont="1" applyFill="1" applyBorder="1" applyAlignment="1">
      <alignment horizontal="center" vertical="center" wrapText="1"/>
    </xf>
    <xf numFmtId="10" fontId="0" fillId="0" borderId="39" xfId="0" applyNumberFormat="1" applyFont="1" applyFill="1" applyBorder="1" applyAlignment="1">
      <alignment horizontal="center" vertical="center" wrapText="1"/>
    </xf>
    <xf numFmtId="184" fontId="18" fillId="26" borderId="0" xfId="0" applyNumberFormat="1" applyFont="1" applyFill="1" applyBorder="1" applyAlignment="1">
      <alignment horizontal="center" vertical="center" wrapText="1"/>
    </xf>
    <xf numFmtId="9" fontId="18" fillId="26" borderId="0" xfId="0" applyNumberFormat="1" applyFont="1" applyFill="1" applyBorder="1" applyAlignment="1">
      <alignment horizontal="center" vertical="center" wrapText="1"/>
    </xf>
    <xf numFmtId="0" fontId="18" fillId="26" borderId="17" xfId="0" applyFont="1" applyFill="1" applyBorder="1" applyAlignment="1">
      <alignment vertical="center" wrapText="1"/>
    </xf>
    <xf numFmtId="0" fontId="18" fillId="26" borderId="0" xfId="0" applyFont="1" applyFill="1" applyBorder="1" applyAlignment="1">
      <alignment vertical="center" wrapText="1"/>
    </xf>
    <xf numFmtId="0" fontId="18" fillId="26" borderId="12" xfId="0" applyFont="1" applyFill="1" applyBorder="1" applyAlignment="1">
      <alignment vertical="center" wrapText="1"/>
    </xf>
    <xf numFmtId="0" fontId="18" fillId="26" borderId="53" xfId="0" applyFont="1" applyFill="1" applyBorder="1" applyAlignment="1">
      <alignment vertical="center" wrapText="1"/>
    </xf>
    <xf numFmtId="0" fontId="18" fillId="26" borderId="13" xfId="0" applyFont="1" applyFill="1" applyBorder="1" applyAlignment="1">
      <alignment vertical="center" wrapText="1"/>
    </xf>
    <xf numFmtId="0" fontId="18" fillId="26" borderId="14" xfId="0" applyFont="1" applyFill="1" applyBorder="1" applyAlignment="1">
      <alignment vertical="center" wrapText="1"/>
    </xf>
    <xf numFmtId="0" fontId="46" fillId="0" borderId="27" xfId="57" applyFont="1" applyFill="1" applyBorder="1" applyAlignment="1" quotePrefix="1">
      <alignment horizontal="center" vertical="center" wrapText="1"/>
      <protection/>
    </xf>
    <xf numFmtId="0" fontId="46" fillId="0" borderId="28" xfId="57" applyFont="1" applyFill="1" applyBorder="1" applyAlignment="1" quotePrefix="1">
      <alignment horizontal="center" vertical="center" wrapText="1"/>
      <protection/>
    </xf>
    <xf numFmtId="0" fontId="0" fillId="0" borderId="45" xfId="0" applyFont="1" applyFill="1" applyBorder="1" applyAlignment="1">
      <alignment horizontal="center" vertical="center" wrapText="1"/>
    </xf>
    <xf numFmtId="0" fontId="0" fillId="0" borderId="28" xfId="0" applyFill="1" applyBorder="1" applyAlignment="1" quotePrefix="1">
      <alignment horizontal="center" vertical="center" wrapText="1"/>
    </xf>
    <xf numFmtId="0" fontId="0" fillId="0" borderId="28" xfId="0" applyBorder="1" applyAlignment="1" quotePrefix="1">
      <alignment horizontal="center" vertical="center" wrapText="1"/>
    </xf>
    <xf numFmtId="1" fontId="0" fillId="27" borderId="28" xfId="0" applyNumberFormat="1" applyFont="1" applyFill="1" applyBorder="1" applyAlignment="1">
      <alignment horizontal="center" vertical="center" wrapText="1"/>
    </xf>
    <xf numFmtId="0" fontId="0" fillId="0" borderId="54" xfId="0" applyFont="1" applyFill="1" applyBorder="1" applyAlignment="1">
      <alignment horizontal="center" vertical="center" wrapText="1"/>
    </xf>
    <xf numFmtId="9" fontId="18" fillId="26" borderId="15" xfId="0" applyNumberFormat="1" applyFont="1" applyFill="1" applyBorder="1" applyAlignment="1">
      <alignment horizontal="center" vertical="center" wrapText="1"/>
    </xf>
    <xf numFmtId="9" fontId="18" fillId="26" borderId="39" xfId="0" applyNumberFormat="1"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3"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185" fontId="0" fillId="0" borderId="48" xfId="53" applyNumberFormat="1" applyFont="1" applyFill="1" applyBorder="1" applyAlignment="1">
      <alignment horizontal="center" vertical="center" wrapText="1"/>
    </xf>
    <xf numFmtId="185" fontId="0" fillId="0" borderId="49" xfId="0" applyNumberFormat="1" applyFont="1" applyFill="1" applyBorder="1" applyAlignment="1">
      <alignment horizontal="center" vertical="center" wrapText="1"/>
    </xf>
    <xf numFmtId="185" fontId="0" fillId="0" borderId="49"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wrapText="1"/>
    </xf>
    <xf numFmtId="184" fontId="0" fillId="0" borderId="15" xfId="55" applyNumberFormat="1" applyFont="1" applyFill="1" applyBorder="1" applyAlignment="1">
      <alignment horizontal="center" vertical="center"/>
    </xf>
    <xf numFmtId="10" fontId="0" fillId="0" borderId="48" xfId="53" applyNumberFormat="1" applyFont="1" applyFill="1" applyBorder="1" applyAlignment="1">
      <alignment horizontal="center" vertical="center" wrapText="1"/>
    </xf>
    <xf numFmtId="10" fontId="0" fillId="0" borderId="49" xfId="0" applyNumberFormat="1" applyFont="1" applyFill="1" applyBorder="1" applyAlignment="1">
      <alignment horizontal="center" vertical="center"/>
    </xf>
    <xf numFmtId="10" fontId="0" fillId="0" borderId="49" xfId="0" applyNumberFormat="1" applyFont="1" applyFill="1" applyBorder="1" applyAlignment="1">
      <alignment horizontal="center" vertical="center" wrapText="1"/>
    </xf>
    <xf numFmtId="10" fontId="0" fillId="0" borderId="52" xfId="0" applyNumberFormat="1" applyFont="1" applyFill="1" applyBorder="1" applyAlignment="1">
      <alignment horizontal="center" vertical="center" wrapText="1"/>
    </xf>
    <xf numFmtId="185" fontId="0" fillId="0" borderId="39" xfId="0" applyNumberFormat="1" applyFont="1" applyFill="1" applyBorder="1" applyAlignment="1">
      <alignment vertical="center" wrapText="1"/>
    </xf>
    <xf numFmtId="185" fontId="0" fillId="0" borderId="15" xfId="0" applyNumberFormat="1" applyFont="1" applyFill="1" applyBorder="1" applyAlignment="1">
      <alignment vertical="center" wrapText="1"/>
    </xf>
    <xf numFmtId="10" fontId="0" fillId="0" borderId="49" xfId="55" applyNumberFormat="1" applyFont="1" applyFill="1" applyBorder="1" applyAlignment="1">
      <alignment horizontal="center" vertical="center"/>
    </xf>
    <xf numFmtId="1" fontId="25" fillId="30" borderId="33" xfId="0" applyNumberFormat="1" applyFont="1" applyFill="1" applyBorder="1" applyAlignment="1">
      <alignment horizontal="center" vertical="center" wrapText="1"/>
    </xf>
    <xf numFmtId="1" fontId="0" fillId="0" borderId="48" xfId="53" applyNumberFormat="1" applyFont="1" applyFill="1" applyBorder="1" applyAlignment="1">
      <alignment horizontal="center" vertical="center" wrapText="1"/>
    </xf>
    <xf numFmtId="1" fontId="0" fillId="0" borderId="49" xfId="53" applyNumberFormat="1" applyFont="1" applyFill="1" applyBorder="1" applyAlignment="1">
      <alignment horizontal="center" vertical="center" wrapText="1"/>
    </xf>
    <xf numFmtId="1" fontId="0" fillId="0" borderId="49" xfId="0" applyNumberFormat="1" applyFont="1" applyFill="1" applyBorder="1" applyAlignment="1">
      <alignment horizontal="center" vertical="center" wrapText="1"/>
    </xf>
    <xf numFmtId="1" fontId="0" fillId="0" borderId="50" xfId="0" applyNumberFormat="1" applyFont="1" applyFill="1" applyBorder="1" applyAlignment="1">
      <alignment horizontal="center" vertical="center" wrapText="1"/>
    </xf>
    <xf numFmtId="1" fontId="0" fillId="0" borderId="51" xfId="0" applyNumberFormat="1" applyFont="1" applyFill="1" applyBorder="1" applyAlignment="1">
      <alignment horizontal="center" vertical="center" wrapText="1"/>
    </xf>
    <xf numFmtId="1" fontId="0" fillId="0" borderId="52" xfId="0" applyNumberFormat="1" applyFont="1" applyFill="1" applyBorder="1" applyAlignment="1">
      <alignment horizontal="center" vertical="center" wrapText="1"/>
    </xf>
    <xf numFmtId="1" fontId="18" fillId="26" borderId="12" xfId="0" applyNumberFormat="1" applyFont="1" applyFill="1" applyBorder="1" applyAlignment="1">
      <alignment horizontal="center" vertical="center" wrapText="1"/>
    </xf>
    <xf numFmtId="1" fontId="18" fillId="26" borderId="14" xfId="0" applyNumberFormat="1" applyFont="1" applyFill="1" applyBorder="1" applyAlignment="1">
      <alignment horizontal="center" vertical="center" wrapText="1"/>
    </xf>
    <xf numFmtId="1" fontId="18" fillId="26" borderId="0" xfId="0" applyNumberFormat="1" applyFont="1" applyFill="1" applyBorder="1" applyAlignment="1">
      <alignment horizontal="center" vertical="center" wrapText="1"/>
    </xf>
    <xf numFmtId="184" fontId="0" fillId="0" borderId="15" xfId="0" applyNumberFormat="1" applyFont="1" applyFill="1" applyBorder="1" applyAlignment="1">
      <alignment horizontal="left" vertical="center" wrapText="1"/>
    </xf>
    <xf numFmtId="184" fontId="0" fillId="0" borderId="15" xfId="0" applyNumberFormat="1" applyFont="1" applyFill="1" applyBorder="1" applyAlignment="1">
      <alignment horizontal="left" vertical="top" wrapText="1"/>
    </xf>
    <xf numFmtId="184" fontId="0" fillId="0" borderId="49" xfId="0" applyNumberFormat="1" applyFont="1" applyFill="1" applyBorder="1" applyAlignment="1">
      <alignment horizontal="left" vertical="top" wrapText="1"/>
    </xf>
    <xf numFmtId="184" fontId="0" fillId="0" borderId="49" xfId="0" applyNumberFormat="1" applyFont="1" applyFill="1" applyBorder="1" applyAlignment="1">
      <alignment horizontal="left" vertical="center" wrapText="1"/>
    </xf>
    <xf numFmtId="1" fontId="25" fillId="29" borderId="33" xfId="0" applyNumberFormat="1" applyFont="1" applyFill="1" applyBorder="1" applyAlignment="1">
      <alignment horizontal="center" vertical="center" wrapText="1"/>
    </xf>
    <xf numFmtId="1" fontId="0" fillId="0" borderId="49" xfId="55" applyNumberFormat="1" applyFont="1" applyFill="1" applyBorder="1" applyAlignment="1">
      <alignment horizontal="center" vertical="center"/>
    </xf>
    <xf numFmtId="1" fontId="0" fillId="0" borderId="0" xfId="0" applyNumberFormat="1" applyFont="1" applyBorder="1" applyAlignment="1">
      <alignment horizontal="center" vertical="center" wrapText="1"/>
    </xf>
    <xf numFmtId="1" fontId="0" fillId="0" borderId="0" xfId="0" applyNumberFormat="1" applyFont="1" applyAlignment="1">
      <alignment horizontal="center" vertical="center" wrapText="1"/>
    </xf>
    <xf numFmtId="184" fontId="25" fillId="29" borderId="33" xfId="0" applyNumberFormat="1" applyFont="1" applyFill="1" applyBorder="1" applyAlignment="1">
      <alignment horizontal="center" vertical="center" wrapText="1"/>
    </xf>
    <xf numFmtId="184" fontId="0" fillId="0" borderId="49" xfId="55" applyNumberFormat="1" applyFont="1" applyFill="1" applyBorder="1" applyAlignment="1">
      <alignment horizontal="center" vertical="center"/>
    </xf>
    <xf numFmtId="184" fontId="0" fillId="0" borderId="0" xfId="0" applyNumberFormat="1" applyFont="1" applyAlignment="1">
      <alignment horizontal="center" vertical="center" wrapText="1"/>
    </xf>
    <xf numFmtId="10" fontId="51" fillId="0" borderId="15" xfId="0" applyNumberFormat="1" applyFont="1" applyFill="1" applyBorder="1" applyAlignment="1">
      <alignment horizontal="center" vertical="center" wrapText="1"/>
    </xf>
    <xf numFmtId="184" fontId="0" fillId="32" borderId="49" xfId="0" applyNumberFormat="1" applyFont="1" applyFill="1" applyBorder="1" applyAlignment="1">
      <alignment horizontal="left" vertical="center" wrapText="1"/>
    </xf>
    <xf numFmtId="0" fontId="52" fillId="0" borderId="15" xfId="0" applyFont="1" applyFill="1" applyBorder="1" applyAlignment="1">
      <alignment horizontal="left" vertical="center" wrapText="1"/>
    </xf>
    <xf numFmtId="0" fontId="0" fillId="32" borderId="15" xfId="0" applyFont="1" applyFill="1" applyBorder="1" applyAlignment="1">
      <alignment horizontal="left" vertical="center" wrapText="1"/>
    </xf>
    <xf numFmtId="0" fontId="0" fillId="32" borderId="15" xfId="0" applyFont="1" applyFill="1" applyBorder="1" applyAlignment="1">
      <alignment horizontal="center" vertical="center" wrapText="1"/>
    </xf>
    <xf numFmtId="184" fontId="0" fillId="27" borderId="48" xfId="53" applyNumberFormat="1" applyFont="1" applyFill="1" applyBorder="1" applyAlignment="1" quotePrefix="1">
      <alignment horizontal="center" vertical="center" wrapText="1"/>
    </xf>
    <xf numFmtId="184" fontId="0" fillId="27" borderId="20" xfId="53" applyNumberFormat="1" applyFont="1" applyFill="1" applyBorder="1" applyAlignment="1" quotePrefix="1">
      <alignment horizontal="center" vertical="center" wrapText="1"/>
    </xf>
    <xf numFmtId="184" fontId="0" fillId="27" borderId="15" xfId="0" applyNumberFormat="1" applyFill="1" applyBorder="1" applyAlignment="1" quotePrefix="1">
      <alignment horizontal="center" vertical="center" wrapText="1"/>
    </xf>
    <xf numFmtId="184" fontId="0" fillId="27" borderId="15" xfId="0" applyNumberFormat="1" applyFill="1" applyBorder="1" applyAlignment="1" quotePrefix="1">
      <alignment horizontal="left" vertical="center" wrapText="1"/>
    </xf>
    <xf numFmtId="184" fontId="0" fillId="27" borderId="49" xfId="0" applyNumberFormat="1" applyFill="1" applyBorder="1" applyAlignment="1">
      <alignment horizontal="center" vertical="center" wrapText="1"/>
    </xf>
    <xf numFmtId="0" fontId="0" fillId="0" borderId="20" xfId="0" applyBorder="1" applyAlignment="1" quotePrefix="1">
      <alignment horizontal="left" vertical="center" wrapText="1"/>
    </xf>
    <xf numFmtId="43" fontId="0" fillId="0" borderId="0" xfId="51" applyFont="1" applyAlignment="1">
      <alignment vertical="center"/>
    </xf>
    <xf numFmtId="43" fontId="0" fillId="0" borderId="0" xfId="51" applyFont="1" applyAlignment="1">
      <alignment horizontal="left" vertical="center"/>
    </xf>
    <xf numFmtId="43" fontId="0" fillId="0" borderId="15" xfId="51" applyFont="1" applyBorder="1" applyAlignment="1">
      <alignment vertical="center"/>
    </xf>
    <xf numFmtId="0" fontId="18" fillId="27" borderId="15" xfId="0" applyFont="1" applyFill="1" applyBorder="1" applyAlignment="1">
      <alignment vertical="center"/>
    </xf>
    <xf numFmtId="171" fontId="0" fillId="0" borderId="0" xfId="0" applyNumberFormat="1" applyFont="1" applyBorder="1" applyAlignment="1">
      <alignment horizontal="right" vertical="center" wrapText="1"/>
    </xf>
    <xf numFmtId="0" fontId="26" fillId="29" borderId="29" xfId="0" applyFont="1" applyFill="1" applyBorder="1" applyAlignment="1">
      <alignment horizontal="center" vertical="center" wrapText="1"/>
    </xf>
    <xf numFmtId="0" fontId="26" fillId="29" borderId="29" xfId="0" applyFont="1" applyFill="1" applyBorder="1" applyAlignment="1" quotePrefix="1">
      <alignment horizontal="center" vertical="center" wrapText="1"/>
    </xf>
    <xf numFmtId="0" fontId="26" fillId="31" borderId="35" xfId="0" applyFont="1" applyFill="1" applyBorder="1" applyAlignment="1">
      <alignment horizontal="center" vertical="center" wrapText="1"/>
    </xf>
    <xf numFmtId="0" fontId="26" fillId="29" borderId="42" xfId="0" applyFont="1" applyFill="1" applyBorder="1" applyAlignment="1">
      <alignment horizontal="center" vertical="center" wrapText="1"/>
    </xf>
    <xf numFmtId="0" fontId="26" fillId="29" borderId="42" xfId="0" applyFont="1" applyFill="1" applyBorder="1" applyAlignment="1" quotePrefix="1">
      <alignment horizontal="center" vertical="center" wrapText="1"/>
    </xf>
    <xf numFmtId="0" fontId="26" fillId="31" borderId="4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0" xfId="0" applyFont="1" applyFill="1" applyBorder="1" applyAlignment="1" quotePrefix="1">
      <alignment horizontal="left" vertical="center" wrapText="1"/>
    </xf>
    <xf numFmtId="9" fontId="53" fillId="0" borderId="20" xfId="0" applyNumberFormat="1" applyFont="1" applyFill="1" applyBorder="1" applyAlignment="1" quotePrefix="1">
      <alignment horizontal="center" vertical="center" wrapText="1"/>
    </xf>
    <xf numFmtId="9" fontId="53" fillId="0" borderId="20" xfId="0" applyNumberFormat="1" applyFont="1" applyFill="1" applyBorder="1" applyAlignment="1">
      <alignment horizontal="center" vertical="center" wrapText="1"/>
    </xf>
    <xf numFmtId="9" fontId="53" fillId="0" borderId="15" xfId="0" applyNumberFormat="1" applyFont="1" applyFill="1" applyBorder="1" applyAlignment="1">
      <alignment horizontal="center" vertical="center" wrapText="1"/>
    </xf>
    <xf numFmtId="184" fontId="27" fillId="0" borderId="20" xfId="53" applyNumberFormat="1" applyFont="1" applyFill="1" applyBorder="1" applyAlignment="1">
      <alignment horizontal="center" vertical="center" wrapText="1"/>
    </xf>
    <xf numFmtId="185" fontId="27" fillId="0" borderId="48" xfId="53" applyNumberFormat="1" applyFont="1" applyFill="1" applyBorder="1" applyAlignment="1">
      <alignment horizontal="center" vertical="center" wrapText="1"/>
    </xf>
    <xf numFmtId="10" fontId="27" fillId="0" borderId="48" xfId="53" applyNumberFormat="1"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5" xfId="0" applyFont="1" applyFill="1" applyBorder="1" applyAlignment="1" quotePrefix="1">
      <alignment horizontal="left" vertical="center" wrapText="1"/>
    </xf>
    <xf numFmtId="9" fontId="27" fillId="0" borderId="15" xfId="0" applyNumberFormat="1" applyFont="1" applyFill="1" applyBorder="1" applyAlignment="1">
      <alignment horizontal="center" vertical="center" wrapText="1"/>
    </xf>
    <xf numFmtId="184" fontId="27" fillId="0" borderId="15" xfId="0" applyNumberFormat="1" applyFont="1" applyFill="1" applyBorder="1" applyAlignment="1">
      <alignment horizontal="center" vertical="center" wrapText="1"/>
    </xf>
    <xf numFmtId="10" fontId="27" fillId="0" borderId="39" xfId="0" applyNumberFormat="1" applyFont="1" applyFill="1" applyBorder="1" applyAlignment="1">
      <alignment horizontal="center" vertical="center" wrapText="1"/>
    </xf>
    <xf numFmtId="0" fontId="53" fillId="0" borderId="15" xfId="0" applyFont="1" applyFill="1" applyBorder="1" applyAlignment="1">
      <alignment horizontal="center" vertical="center" wrapText="1"/>
    </xf>
    <xf numFmtId="0" fontId="27" fillId="0" borderId="15" xfId="0" applyFont="1" applyFill="1" applyBorder="1" applyAlignment="1">
      <alignment horizontal="left" vertical="center" wrapText="1"/>
    </xf>
    <xf numFmtId="184" fontId="27" fillId="0" borderId="15" xfId="55" applyNumberFormat="1" applyFont="1" applyFill="1" applyBorder="1" applyAlignment="1">
      <alignment horizontal="center" vertical="center"/>
    </xf>
    <xf numFmtId="43" fontId="27" fillId="0" borderId="0" xfId="51" applyFont="1" applyAlignment="1">
      <alignment vertical="center"/>
    </xf>
    <xf numFmtId="10" fontId="27" fillId="0" borderId="49" xfId="55" applyNumberFormat="1" applyFont="1" applyFill="1" applyBorder="1" applyAlignment="1">
      <alignment horizontal="center" vertical="center"/>
    </xf>
    <xf numFmtId="3" fontId="27" fillId="0" borderId="15" xfId="0" applyNumberFormat="1" applyFont="1" applyFill="1" applyBorder="1" applyAlignment="1">
      <alignment horizontal="center" vertical="center" wrapText="1"/>
    </xf>
    <xf numFmtId="10" fontId="27" fillId="0" borderId="15" xfId="0" applyNumberFormat="1" applyFont="1" applyFill="1" applyBorder="1" applyAlignment="1">
      <alignment horizontal="center" vertical="center" wrapText="1"/>
    </xf>
    <xf numFmtId="184" fontId="27" fillId="0" borderId="15" xfId="0" applyNumberFormat="1" applyFont="1" applyFill="1" applyBorder="1" applyAlignment="1">
      <alignment horizontal="center" vertical="center"/>
    </xf>
    <xf numFmtId="185" fontId="27" fillId="0" borderId="49" xfId="0" applyNumberFormat="1" applyFont="1" applyFill="1" applyBorder="1" applyAlignment="1">
      <alignment horizontal="center" vertical="center"/>
    </xf>
    <xf numFmtId="10" fontId="27" fillId="0" borderId="49" xfId="0" applyNumberFormat="1" applyFont="1" applyFill="1" applyBorder="1" applyAlignment="1">
      <alignment horizontal="center" vertical="center"/>
    </xf>
    <xf numFmtId="0" fontId="27" fillId="0" borderId="15" xfId="0" applyFont="1" applyFill="1" applyBorder="1" applyAlignment="1">
      <alignment vertical="center" wrapText="1"/>
    </xf>
    <xf numFmtId="185" fontId="27" fillId="0" borderId="49" xfId="0" applyNumberFormat="1" applyFont="1" applyFill="1" applyBorder="1" applyAlignment="1">
      <alignment horizontal="center" vertical="center" wrapText="1"/>
    </xf>
    <xf numFmtId="10" fontId="27" fillId="0" borderId="49" xfId="0" applyNumberFormat="1" applyFont="1" applyFill="1" applyBorder="1" applyAlignment="1">
      <alignment horizontal="center" vertical="center" wrapText="1"/>
    </xf>
    <xf numFmtId="0" fontId="54" fillId="0" borderId="15" xfId="0" applyFont="1" applyFill="1" applyBorder="1" applyAlignment="1">
      <alignment horizontal="left" vertical="center" wrapText="1"/>
    </xf>
    <xf numFmtId="0" fontId="53" fillId="0" borderId="15" xfId="0" applyFont="1" applyFill="1" applyBorder="1" applyAlignment="1">
      <alignment horizontal="left" vertical="center" wrapText="1"/>
    </xf>
    <xf numFmtId="43" fontId="27" fillId="0" borderId="15" xfId="51" applyFont="1" applyBorder="1" applyAlignment="1">
      <alignment vertical="center"/>
    </xf>
    <xf numFmtId="1" fontId="27" fillId="0" borderId="15" xfId="0" applyNumberFormat="1" applyFont="1" applyFill="1" applyBorder="1" applyAlignment="1">
      <alignment horizontal="center" vertical="center" wrapText="1"/>
    </xf>
    <xf numFmtId="10" fontId="53" fillId="0" borderId="15" xfId="0" applyNumberFormat="1" applyFont="1" applyFill="1" applyBorder="1" applyAlignment="1">
      <alignment horizontal="center" vertical="center" wrapText="1"/>
    </xf>
    <xf numFmtId="0" fontId="27" fillId="0" borderId="15" xfId="0" applyFont="1" applyFill="1" applyBorder="1" applyAlignment="1">
      <alignment horizontal="center" vertical="center"/>
    </xf>
    <xf numFmtId="185" fontId="27" fillId="0" borderId="15" xfId="0" applyNumberFormat="1" applyFont="1" applyFill="1" applyBorder="1" applyAlignment="1">
      <alignment vertical="center" wrapText="1"/>
    </xf>
    <xf numFmtId="0" fontId="27" fillId="32" borderId="15" xfId="0" applyFont="1" applyFill="1" applyBorder="1" applyAlignment="1">
      <alignment horizontal="left" vertical="center" wrapText="1"/>
    </xf>
    <xf numFmtId="0" fontId="27" fillId="32" borderId="15" xfId="0" applyFont="1" applyFill="1" applyBorder="1" applyAlignment="1">
      <alignment horizontal="center" vertical="center" wrapText="1"/>
    </xf>
    <xf numFmtId="185" fontId="27" fillId="0" borderId="39" xfId="0" applyNumberFormat="1" applyFont="1" applyFill="1" applyBorder="1" applyAlignment="1">
      <alignment vertical="center" wrapText="1"/>
    </xf>
    <xf numFmtId="0" fontId="27" fillId="0" borderId="15" xfId="0" applyNumberFormat="1"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8" xfId="0" applyFont="1" applyFill="1" applyBorder="1" applyAlignment="1">
      <alignment horizontal="left" vertical="center" wrapText="1"/>
    </xf>
    <xf numFmtId="9" fontId="27" fillId="0" borderId="18" xfId="0" applyNumberFormat="1" applyFont="1" applyFill="1" applyBorder="1" applyAlignment="1">
      <alignment horizontal="center" vertical="center" wrapText="1"/>
    </xf>
    <xf numFmtId="185" fontId="27" fillId="0" borderId="52" xfId="0" applyNumberFormat="1" applyFont="1" applyFill="1" applyBorder="1" applyAlignment="1">
      <alignment horizontal="center" vertical="center" wrapText="1"/>
    </xf>
    <xf numFmtId="10" fontId="27" fillId="0" borderId="52" xfId="0" applyNumberFormat="1" applyFont="1" applyFill="1" applyBorder="1" applyAlignment="1">
      <alignment horizontal="center" vertical="center" wrapText="1"/>
    </xf>
    <xf numFmtId="0" fontId="27" fillId="0" borderId="55" xfId="0" applyFont="1" applyBorder="1" applyAlignment="1">
      <alignment horizontal="left" vertical="center" wrapText="1"/>
    </xf>
    <xf numFmtId="1" fontId="53" fillId="0" borderId="20" xfId="0" applyNumberFormat="1" applyFont="1" applyBorder="1" applyAlignment="1">
      <alignment horizontal="center" vertical="center" wrapText="1"/>
    </xf>
    <xf numFmtId="10" fontId="27" fillId="0" borderId="20" xfId="0" applyNumberFormat="1" applyFont="1" applyBorder="1" applyAlignment="1">
      <alignment horizontal="center" vertical="center" wrapText="1"/>
    </xf>
    <xf numFmtId="184" fontId="27" fillId="0" borderId="20" xfId="53" applyNumberFormat="1" applyFont="1" applyFill="1" applyBorder="1" applyAlignment="1">
      <alignment vertical="center" wrapText="1"/>
    </xf>
    <xf numFmtId="10" fontId="27" fillId="0" borderId="25" xfId="53" applyNumberFormat="1" applyFont="1" applyFill="1" applyBorder="1" applyAlignment="1">
      <alignment horizontal="center" vertical="center" wrapText="1"/>
    </xf>
    <xf numFmtId="0" fontId="27" fillId="0" borderId="23" xfId="0" applyFont="1" applyBorder="1" applyAlignment="1">
      <alignment horizontal="left" vertical="center" wrapText="1"/>
    </xf>
    <xf numFmtId="1" fontId="53" fillId="0" borderId="15" xfId="0" applyNumberFormat="1" applyFont="1" applyBorder="1" applyAlignment="1">
      <alignment horizontal="center" vertical="center" wrapText="1"/>
    </xf>
    <xf numFmtId="10" fontId="27" fillId="0" borderId="15" xfId="0" applyNumberFormat="1" applyFont="1" applyBorder="1" applyAlignment="1">
      <alignment horizontal="center" vertical="center" wrapText="1"/>
    </xf>
    <xf numFmtId="184" fontId="27" fillId="0" borderId="15" xfId="53" applyNumberFormat="1" applyFont="1" applyFill="1" applyBorder="1" applyAlignment="1">
      <alignment vertical="center" wrapText="1"/>
    </xf>
    <xf numFmtId="10" fontId="27" fillId="0" borderId="16" xfId="53" applyNumberFormat="1" applyFont="1" applyFill="1" applyBorder="1" applyAlignment="1">
      <alignment horizontal="center" vertical="center" wrapText="1"/>
    </xf>
    <xf numFmtId="0" fontId="27" fillId="0" borderId="23" xfId="0" applyFont="1" applyBorder="1" applyAlignment="1">
      <alignment vertical="center" wrapText="1"/>
    </xf>
    <xf numFmtId="1" fontId="27" fillId="0" borderId="15" xfId="0" applyNumberFormat="1" applyFont="1" applyBorder="1" applyAlignment="1">
      <alignment horizontal="center" vertical="center" wrapText="1"/>
    </xf>
    <xf numFmtId="184" fontId="27" fillId="0" borderId="15" xfId="0" applyNumberFormat="1" applyFont="1" applyBorder="1" applyAlignment="1">
      <alignment vertical="center" wrapText="1"/>
    </xf>
    <xf numFmtId="10" fontId="27" fillId="0" borderId="16" xfId="0" applyNumberFormat="1" applyFont="1" applyBorder="1" applyAlignment="1">
      <alignment horizontal="center" vertical="center" wrapText="1"/>
    </xf>
    <xf numFmtId="0" fontId="53" fillId="0" borderId="23" xfId="0" applyFont="1" applyBorder="1" applyAlignment="1">
      <alignment horizontal="left" vertical="center" wrapText="1"/>
    </xf>
    <xf numFmtId="10" fontId="53" fillId="0" borderId="15" xfId="0" applyNumberFormat="1" applyFont="1" applyBorder="1" applyAlignment="1">
      <alignment horizontal="center" vertical="center" wrapText="1"/>
    </xf>
    <xf numFmtId="43" fontId="27" fillId="0" borderId="15" xfId="51" applyFont="1" applyFill="1" applyBorder="1" applyAlignment="1">
      <alignment vertical="center"/>
    </xf>
    <xf numFmtId="10" fontId="27" fillId="0" borderId="16" xfId="55" applyNumberFormat="1" applyFont="1" applyFill="1" applyBorder="1" applyAlignment="1">
      <alignment horizontal="center" vertical="center"/>
    </xf>
    <xf numFmtId="0" fontId="27" fillId="0" borderId="23" xfId="0" applyFont="1" applyBorder="1" applyAlignment="1" quotePrefix="1">
      <alignment vertical="center" wrapText="1"/>
    </xf>
    <xf numFmtId="10" fontId="27" fillId="0" borderId="15" xfId="0" applyNumberFormat="1" applyFont="1" applyBorder="1" applyAlignment="1" quotePrefix="1">
      <alignment horizontal="center" vertical="center" wrapText="1"/>
    </xf>
    <xf numFmtId="0" fontId="55" fillId="0" borderId="23" xfId="0" applyFont="1" applyBorder="1" applyAlignment="1">
      <alignment vertical="center" wrapText="1"/>
    </xf>
    <xf numFmtId="10" fontId="55" fillId="0" borderId="15" xfId="0" applyNumberFormat="1" applyFont="1" applyBorder="1" applyAlignment="1">
      <alignment horizontal="center" vertical="center" wrapText="1"/>
    </xf>
    <xf numFmtId="0" fontId="27" fillId="0" borderId="24" xfId="0" applyFont="1" applyBorder="1" applyAlignment="1">
      <alignment horizontal="left" vertical="center" wrapText="1"/>
    </xf>
    <xf numFmtId="1" fontId="27" fillId="0" borderId="18" xfId="0" applyNumberFormat="1" applyFont="1" applyBorder="1" applyAlignment="1">
      <alignment horizontal="center" vertical="center" wrapText="1"/>
    </xf>
    <xf numFmtId="10" fontId="27" fillId="0" borderId="18" xfId="0" applyNumberFormat="1" applyFont="1" applyBorder="1" applyAlignment="1">
      <alignment horizontal="center" vertical="center" wrapText="1"/>
    </xf>
    <xf numFmtId="184" fontId="27" fillId="0" borderId="18" xfId="0" applyNumberFormat="1" applyFont="1" applyBorder="1" applyAlignment="1">
      <alignment vertical="center" wrapText="1"/>
    </xf>
    <xf numFmtId="10" fontId="27" fillId="0" borderId="19" xfId="0" applyNumberFormat="1" applyFont="1" applyBorder="1" applyAlignment="1">
      <alignment horizontal="center" vertical="center" wrapText="1"/>
    </xf>
    <xf numFmtId="0" fontId="27" fillId="0" borderId="56" xfId="0" applyFont="1" applyBorder="1" applyAlignment="1">
      <alignment horizontal="left" vertical="center" wrapText="1"/>
    </xf>
    <xf numFmtId="1" fontId="27" fillId="0" borderId="56" xfId="0" applyNumberFormat="1" applyFont="1" applyBorder="1" applyAlignment="1">
      <alignment horizontal="center" vertical="center" wrapText="1"/>
    </xf>
    <xf numFmtId="10" fontId="27" fillId="0" borderId="56" xfId="0" applyNumberFormat="1" applyFont="1" applyBorder="1" applyAlignment="1">
      <alignment horizontal="center" vertical="center" wrapText="1"/>
    </xf>
    <xf numFmtId="184" fontId="27" fillId="0" borderId="56" xfId="0" applyNumberFormat="1" applyFont="1" applyBorder="1" applyAlignment="1">
      <alignment vertical="center" wrapText="1"/>
    </xf>
    <xf numFmtId="184" fontId="27" fillId="0" borderId="15" xfId="0" applyNumberFormat="1" applyFont="1" applyFill="1" applyBorder="1" applyAlignment="1">
      <alignment vertical="center" wrapText="1"/>
    </xf>
    <xf numFmtId="185" fontId="27" fillId="0" borderId="29" xfId="0" applyNumberFormat="1" applyFont="1" applyFill="1" applyBorder="1" applyAlignment="1">
      <alignment vertical="center" wrapText="1"/>
    </xf>
    <xf numFmtId="184" fontId="0" fillId="0" borderId="0" xfId="0" applyNumberFormat="1" applyAlignment="1">
      <alignment/>
    </xf>
    <xf numFmtId="185" fontId="0" fillId="0" borderId="0" xfId="0" applyNumberFormat="1" applyAlignment="1">
      <alignment/>
    </xf>
    <xf numFmtId="43" fontId="27" fillId="0" borderId="0" xfId="51" applyFont="1" applyFill="1" applyAlignment="1">
      <alignment vertical="center"/>
    </xf>
    <xf numFmtId="43" fontId="27" fillId="0" borderId="0" xfId="51" applyFont="1" applyFill="1" applyAlignment="1">
      <alignment horizontal="left" vertical="center"/>
    </xf>
    <xf numFmtId="0" fontId="26" fillId="0" borderId="15" xfId="0" applyFont="1" applyFill="1" applyBorder="1" applyAlignment="1">
      <alignment vertical="center"/>
    </xf>
    <xf numFmtId="0" fontId="26" fillId="0" borderId="0" xfId="0" applyFont="1" applyFill="1" applyAlignment="1">
      <alignment vertical="center"/>
    </xf>
    <xf numFmtId="10" fontId="18" fillId="26" borderId="44" xfId="0" applyNumberFormat="1" applyFont="1" applyFill="1" applyBorder="1" applyAlignment="1">
      <alignment horizontal="center" vertical="center" wrapText="1"/>
    </xf>
    <xf numFmtId="10" fontId="18" fillId="26" borderId="57" xfId="0" applyNumberFormat="1" applyFont="1" applyFill="1" applyBorder="1" applyAlignment="1">
      <alignment horizontal="center" vertical="center" wrapText="1"/>
    </xf>
    <xf numFmtId="185" fontId="18" fillId="26" borderId="44" xfId="0" applyNumberFormat="1" applyFont="1" applyFill="1" applyBorder="1" applyAlignment="1">
      <alignment horizontal="center" vertical="center" wrapText="1"/>
    </xf>
    <xf numFmtId="185" fontId="18" fillId="26" borderId="57" xfId="0" applyNumberFormat="1"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5" fillId="29" borderId="59" xfId="0" applyFont="1" applyFill="1" applyBorder="1" applyAlignment="1">
      <alignment horizontal="left" vertical="center" wrapText="1"/>
    </xf>
    <xf numFmtId="0" fontId="25" fillId="29" borderId="40" xfId="0" applyFont="1" applyFill="1" applyBorder="1" applyAlignment="1">
      <alignment horizontal="left" vertical="center" wrapText="1"/>
    </xf>
    <xf numFmtId="10" fontId="0" fillId="0" borderId="29" xfId="0" applyNumberFormat="1" applyFont="1" applyFill="1" applyBorder="1" applyAlignment="1">
      <alignment horizontal="center" vertical="center" wrapText="1"/>
    </xf>
    <xf numFmtId="10" fontId="0" fillId="0" borderId="42" xfId="0" applyNumberFormat="1" applyFont="1" applyFill="1" applyBorder="1" applyAlignment="1">
      <alignment horizontal="center" vertical="center" wrapText="1"/>
    </xf>
    <xf numFmtId="10" fontId="0" fillId="0" borderId="39" xfId="0" applyNumberFormat="1" applyFont="1" applyFill="1" applyBorder="1" applyAlignment="1">
      <alignment horizontal="center" vertical="center" wrapText="1"/>
    </xf>
    <xf numFmtId="10" fontId="0" fillId="0" borderId="15" xfId="0" applyNumberFormat="1" applyFont="1" applyFill="1" applyBorder="1" applyAlignment="1">
      <alignment horizontal="center" vertical="center" wrapText="1"/>
    </xf>
    <xf numFmtId="185" fontId="0" fillId="0" borderId="29" xfId="0" applyNumberFormat="1" applyFont="1" applyFill="1" applyBorder="1" applyAlignment="1">
      <alignment horizontal="center" vertical="center" wrapText="1"/>
    </xf>
    <xf numFmtId="185" fontId="0" fillId="0" borderId="39" xfId="0" applyNumberFormat="1" applyFont="1" applyFill="1" applyBorder="1" applyAlignment="1">
      <alignment horizontal="center" vertical="center" wrapText="1"/>
    </xf>
    <xf numFmtId="185" fontId="0" fillId="0" borderId="42" xfId="0"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1" fontId="0" fillId="27" borderId="28" xfId="0" applyNumberFormat="1" applyFont="1" applyFill="1" applyBorder="1" applyAlignment="1">
      <alignment horizontal="center" vertical="center" wrapText="1"/>
    </xf>
    <xf numFmtId="184" fontId="0" fillId="0" borderId="29" xfId="0" applyNumberFormat="1" applyFont="1" applyFill="1" applyBorder="1" applyAlignment="1">
      <alignment horizontal="center" vertical="center" wrapText="1"/>
    </xf>
    <xf numFmtId="184" fontId="0" fillId="0" borderId="42" xfId="0" applyNumberFormat="1" applyFont="1" applyFill="1" applyBorder="1" applyAlignment="1">
      <alignment horizontal="center" vertical="center" wrapText="1"/>
    </xf>
    <xf numFmtId="0" fontId="18" fillId="0" borderId="5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60" xfId="0" applyFont="1" applyBorder="1" applyAlignment="1">
      <alignment horizontal="center" vertical="center" wrapText="1"/>
    </xf>
    <xf numFmtId="1" fontId="18" fillId="31" borderId="44" xfId="0" applyNumberFormat="1" applyFont="1" applyFill="1" applyBorder="1" applyAlignment="1">
      <alignment horizontal="center" vertical="center" wrapText="1"/>
    </xf>
    <xf numFmtId="1" fontId="18" fillId="31" borderId="61" xfId="0" applyNumberFormat="1" applyFont="1" applyFill="1" applyBorder="1" applyAlignment="1">
      <alignment horizontal="center" vertical="center" wrapText="1"/>
    </xf>
    <xf numFmtId="0" fontId="18" fillId="31" borderId="44" xfId="0" applyFont="1" applyFill="1" applyBorder="1" applyAlignment="1">
      <alignment horizontal="center" vertical="center" wrapText="1"/>
    </xf>
    <xf numFmtId="0" fontId="18" fillId="31" borderId="61" xfId="0" applyFont="1" applyFill="1" applyBorder="1" applyAlignment="1">
      <alignment horizontal="center" vertical="center" wrapText="1"/>
    </xf>
    <xf numFmtId="1" fontId="0" fillId="0" borderId="49" xfId="0" applyNumberFormat="1" applyFont="1" applyFill="1" applyBorder="1" applyAlignment="1">
      <alignment horizontal="center" vertical="center"/>
    </xf>
    <xf numFmtId="1" fontId="0" fillId="0" borderId="62"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25" fillId="29" borderId="40" xfId="0" applyFont="1" applyFill="1" applyBorder="1" applyAlignment="1">
      <alignment horizontal="center" vertical="center" wrapText="1"/>
    </xf>
    <xf numFmtId="0" fontId="18" fillId="30" borderId="44" xfId="0" applyFont="1" applyFill="1" applyBorder="1" applyAlignment="1">
      <alignment horizontal="center" vertical="center" wrapText="1"/>
    </xf>
    <xf numFmtId="0" fontId="18" fillId="30" borderId="57" xfId="0" applyFont="1" applyFill="1" applyBorder="1" applyAlignment="1">
      <alignment horizontal="center" vertical="center" wrapText="1"/>
    </xf>
    <xf numFmtId="0" fontId="25" fillId="29" borderId="29" xfId="0" applyFont="1" applyFill="1" applyBorder="1" applyAlignment="1">
      <alignment horizontal="center" vertical="center" wrapText="1"/>
    </xf>
    <xf numFmtId="0" fontId="25" fillId="29" borderId="56" xfId="0" applyFont="1" applyFill="1" applyBorder="1" applyAlignment="1">
      <alignment horizontal="center" vertical="center" wrapText="1"/>
    </xf>
    <xf numFmtId="0" fontId="56" fillId="29" borderId="15" xfId="0" applyFont="1" applyFill="1" applyBorder="1" applyAlignment="1">
      <alignment horizontal="center" vertical="center" wrapText="1"/>
    </xf>
    <xf numFmtId="0" fontId="56" fillId="29" borderId="18" xfId="0" applyFont="1" applyFill="1" applyBorder="1" applyAlignment="1">
      <alignment horizontal="center" vertical="center" wrapText="1"/>
    </xf>
    <xf numFmtId="0" fontId="56" fillId="29" borderId="37" xfId="0" applyFont="1" applyFill="1" applyBorder="1" applyAlignment="1">
      <alignment horizontal="center" vertical="center" wrapText="1"/>
    </xf>
    <xf numFmtId="0" fontId="56" fillId="29" borderId="41" xfId="0" applyFont="1" applyFill="1" applyBorder="1" applyAlignment="1">
      <alignment horizontal="center" vertical="center" wrapText="1"/>
    </xf>
    <xf numFmtId="0" fontId="56" fillId="29" borderId="63" xfId="0" applyFont="1" applyFill="1" applyBorder="1" applyAlignment="1">
      <alignment horizontal="center" vertical="center" wrapText="1"/>
    </xf>
    <xf numFmtId="0" fontId="56" fillId="29" borderId="64" xfId="0" applyFont="1" applyFill="1" applyBorder="1" applyAlignment="1">
      <alignment horizontal="center" vertical="center" wrapText="1"/>
    </xf>
    <xf numFmtId="0" fontId="56" fillId="29" borderId="43" xfId="0" applyFont="1" applyFill="1" applyBorder="1" applyAlignment="1">
      <alignment horizontal="center" vertical="center" wrapText="1"/>
    </xf>
    <xf numFmtId="0" fontId="56" fillId="29" borderId="65" xfId="0" applyFont="1" applyFill="1" applyBorder="1" applyAlignment="1">
      <alignment horizontal="center" vertical="center" wrapText="1"/>
    </xf>
    <xf numFmtId="0" fontId="56" fillId="29" borderId="36" xfId="0" applyFont="1" applyFill="1" applyBorder="1" applyAlignment="1">
      <alignment horizontal="center" vertical="center" wrapText="1"/>
    </xf>
    <xf numFmtId="0" fontId="56" fillId="29" borderId="56" xfId="0" applyFont="1" applyFill="1" applyBorder="1" applyAlignment="1">
      <alignment horizontal="center" vertical="center" wrapText="1"/>
    </xf>
    <xf numFmtId="0" fontId="56" fillId="29" borderId="55" xfId="0" applyFont="1" applyFill="1" applyBorder="1" applyAlignment="1">
      <alignment horizontal="center" vertical="center" wrapText="1"/>
    </xf>
    <xf numFmtId="0" fontId="56" fillId="29" borderId="23" xfId="0" applyFont="1" applyFill="1" applyBorder="1" applyAlignment="1">
      <alignment horizontal="center" vertical="center" wrapText="1"/>
    </xf>
    <xf numFmtId="0" fontId="56" fillId="29" borderId="24" xfId="0" applyFont="1" applyFill="1" applyBorder="1" applyAlignment="1">
      <alignment horizontal="center" vertical="center" wrapText="1"/>
    </xf>
    <xf numFmtId="0" fontId="56" fillId="29" borderId="20" xfId="0" applyFont="1" applyFill="1" applyBorder="1" applyAlignment="1">
      <alignment horizontal="center" vertical="center" wrapText="1"/>
    </xf>
    <xf numFmtId="0" fontId="25" fillId="29" borderId="60" xfId="0" applyFont="1" applyFill="1" applyBorder="1" applyAlignment="1">
      <alignment horizontal="center" vertical="center" wrapText="1"/>
    </xf>
    <xf numFmtId="0" fontId="25" fillId="29" borderId="60"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6" fillId="0" borderId="45" xfId="57" applyFont="1" applyFill="1" applyBorder="1" applyAlignment="1" quotePrefix="1">
      <alignment horizontal="center" vertical="center" wrapText="1"/>
      <protection/>
    </xf>
    <xf numFmtId="0" fontId="46" fillId="0" borderId="54" xfId="57" applyFont="1" applyFill="1" applyBorder="1" applyAlignment="1" quotePrefix="1">
      <alignment horizontal="center" vertical="center" wrapText="1"/>
      <protection/>
    </xf>
    <xf numFmtId="0" fontId="0" fillId="0" borderId="29" xfId="0" applyFill="1" applyBorder="1" applyAlignment="1" quotePrefix="1">
      <alignment horizontal="center" vertical="center"/>
    </xf>
    <xf numFmtId="0" fontId="0" fillId="0" borderId="39" xfId="0" applyFill="1" applyBorder="1" applyAlignment="1" quotePrefix="1">
      <alignment horizontal="center" vertical="center"/>
    </xf>
    <xf numFmtId="184" fontId="0" fillId="0" borderId="39" xfId="0" applyNumberFormat="1" applyFont="1" applyFill="1" applyBorder="1" applyAlignment="1">
      <alignment horizontal="center" vertical="center" wrapText="1"/>
    </xf>
    <xf numFmtId="9" fontId="48" fillId="0" borderId="15"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1" fontId="0" fillId="0" borderId="28" xfId="0" applyNumberFormat="1" applyFont="1" applyFill="1" applyBorder="1" applyAlignment="1">
      <alignment horizontal="center" vertical="center" wrapText="1"/>
    </xf>
    <xf numFmtId="0" fontId="50" fillId="28" borderId="66" xfId="0" applyFont="1" applyFill="1" applyBorder="1" applyAlignment="1">
      <alignment horizontal="center" vertical="center" wrapText="1"/>
    </xf>
    <xf numFmtId="0" fontId="50" fillId="28" borderId="67"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48" fillId="0" borderId="29" xfId="49" applyFont="1" applyFill="1" applyBorder="1" applyAlignment="1">
      <alignment horizontal="center" vertical="center" wrapText="1"/>
      <protection/>
    </xf>
    <xf numFmtId="0" fontId="48" fillId="0" borderId="39" xfId="49" applyFont="1" applyFill="1" applyBorder="1" applyAlignment="1">
      <alignment horizontal="center" vertical="center" wrapText="1"/>
      <protection/>
    </xf>
    <xf numFmtId="0" fontId="48" fillId="0" borderId="15" xfId="50" applyFont="1" applyFill="1" applyBorder="1" applyAlignment="1">
      <alignment horizontal="center" vertical="center" wrapText="1"/>
      <protection/>
    </xf>
    <xf numFmtId="0" fontId="0" fillId="0" borderId="28" xfId="0" applyFont="1" applyFill="1" applyBorder="1" applyAlignment="1">
      <alignment horizontal="center" vertical="center" wrapText="1"/>
    </xf>
    <xf numFmtId="0" fontId="48" fillId="0" borderId="29" xfId="0" applyFont="1" applyFill="1" applyBorder="1" applyAlignment="1" quotePrefix="1">
      <alignment horizontal="center" vertical="center" wrapText="1"/>
    </xf>
    <xf numFmtId="0" fontId="48" fillId="0" borderId="39" xfId="0" applyFont="1" applyFill="1" applyBorder="1" applyAlignment="1" quotePrefix="1">
      <alignment horizontal="center" vertical="center" wrapText="1"/>
    </xf>
    <xf numFmtId="1" fontId="0" fillId="0" borderId="68"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0" fontId="0" fillId="0" borderId="29" xfId="0" applyFont="1" applyFill="1" applyBorder="1" applyAlignment="1" quotePrefix="1">
      <alignment horizontal="center" vertical="center" wrapText="1"/>
    </xf>
    <xf numFmtId="0" fontId="0" fillId="0" borderId="39" xfId="0" applyFont="1" applyFill="1" applyBorder="1" applyAlignment="1" quotePrefix="1">
      <alignment horizontal="center" vertical="center" wrapText="1"/>
    </xf>
    <xf numFmtId="0" fontId="48" fillId="0" borderId="1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50" fillId="28" borderId="69" xfId="0" applyFont="1" applyFill="1" applyBorder="1" applyAlignment="1">
      <alignment horizontal="center" vertical="center" wrapText="1"/>
    </xf>
    <xf numFmtId="0" fontId="50" fillId="28" borderId="17" xfId="0" applyFont="1" applyFill="1" applyBorder="1" applyAlignment="1">
      <alignment horizontal="center" vertical="center" wrapText="1"/>
    </xf>
    <xf numFmtId="0" fontId="50" fillId="28" borderId="21"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48" fillId="0" borderId="15" xfId="0" applyFont="1" applyFill="1" applyBorder="1" applyAlignment="1">
      <alignment horizontal="center" vertical="center" wrapText="1"/>
    </xf>
    <xf numFmtId="9" fontId="48" fillId="0" borderId="29" xfId="0" applyNumberFormat="1" applyFont="1" applyFill="1" applyBorder="1" applyAlignment="1">
      <alignment horizontal="center" vertical="center" wrapText="1"/>
    </xf>
    <xf numFmtId="9" fontId="48" fillId="0" borderId="42" xfId="0" applyNumberFormat="1" applyFont="1" applyFill="1" applyBorder="1" applyAlignment="1">
      <alignment horizontal="center" vertical="center" wrapText="1"/>
    </xf>
    <xf numFmtId="9" fontId="48" fillId="0" borderId="39"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0" fontId="50" fillId="0" borderId="23" xfId="0" applyFont="1" applyFill="1" applyBorder="1" applyAlignment="1">
      <alignment horizontal="left" vertical="center" wrapText="1"/>
    </xf>
    <xf numFmtId="0" fontId="48" fillId="0" borderId="15" xfId="49" applyFont="1" applyFill="1" applyBorder="1" applyAlignment="1">
      <alignment horizontal="center" vertical="center" wrapText="1"/>
      <protection/>
    </xf>
    <xf numFmtId="0" fontId="50" fillId="28" borderId="61" xfId="0"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0" borderId="15" xfId="0" applyNumberFormat="1" applyFont="1" applyFill="1" applyBorder="1" applyAlignment="1">
      <alignment horizontal="center" vertical="center" wrapText="1"/>
    </xf>
    <xf numFmtId="0" fontId="50" fillId="0" borderId="70" xfId="0" applyFont="1" applyFill="1" applyBorder="1" applyAlignment="1">
      <alignment horizontal="center" vertical="center" wrapText="1"/>
    </xf>
    <xf numFmtId="9" fontId="48" fillId="0" borderId="16" xfId="0" applyNumberFormat="1"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48" fillId="0" borderId="47" xfId="0" applyFont="1" applyFill="1" applyBorder="1" applyAlignment="1">
      <alignment horizontal="center" vertical="center" wrapText="1"/>
    </xf>
    <xf numFmtId="0" fontId="57" fillId="0" borderId="15" xfId="0"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3" fontId="48" fillId="0" borderId="29" xfId="0" applyNumberFormat="1" applyFont="1" applyFill="1" applyBorder="1" applyAlignment="1">
      <alignment horizontal="center" vertical="center" wrapText="1"/>
    </xf>
    <xf numFmtId="3" fontId="48" fillId="0" borderId="42"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1" fontId="0" fillId="0" borderId="68" xfId="0" applyNumberFormat="1" applyFont="1" applyFill="1" applyBorder="1" applyAlignment="1">
      <alignment horizontal="center" vertical="center" wrapText="1"/>
    </xf>
    <xf numFmtId="1" fontId="0" fillId="0" borderId="70" xfId="0" applyNumberFormat="1" applyFont="1" applyFill="1" applyBorder="1" applyAlignment="1">
      <alignment horizontal="center" vertical="center" wrapText="1"/>
    </xf>
    <xf numFmtId="1" fontId="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15" xfId="0" applyFont="1" applyFill="1" applyBorder="1" applyAlignment="1">
      <alignment horizontal="left" vertical="center" wrapText="1"/>
    </xf>
    <xf numFmtId="9" fontId="48" fillId="0" borderId="15" xfId="50" applyNumberFormat="1" applyFont="1" applyFill="1" applyBorder="1" applyAlignment="1">
      <alignment horizontal="center" vertical="center" wrapText="1"/>
      <protection/>
    </xf>
    <xf numFmtId="0" fontId="58" fillId="0" borderId="15" xfId="0" applyFont="1" applyFill="1" applyBorder="1" applyAlignment="1">
      <alignment horizontal="center" vertical="center" wrapText="1"/>
    </xf>
    <xf numFmtId="3" fontId="48" fillId="0" borderId="38" xfId="0" applyNumberFormat="1" applyFont="1" applyFill="1" applyBorder="1" applyAlignment="1">
      <alignment horizontal="center" vertical="center" wrapText="1"/>
    </xf>
    <xf numFmtId="3" fontId="48" fillId="0" borderId="4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184" fontId="18" fillId="26" borderId="61" xfId="0" applyNumberFormat="1" applyFont="1" applyFill="1" applyBorder="1" applyAlignment="1">
      <alignment horizontal="center" vertical="center" wrapText="1"/>
    </xf>
    <xf numFmtId="184" fontId="18" fillId="26" borderId="57"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20" fillId="0" borderId="0" xfId="0" applyFont="1" applyBorder="1" applyAlignment="1">
      <alignment horizontal="left" vertical="center" wrapText="1"/>
    </xf>
    <xf numFmtId="0" fontId="24" fillId="0" borderId="58"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56" fillId="29" borderId="20" xfId="0" applyFont="1" applyFill="1" applyBorder="1" applyAlignment="1">
      <alignment horizontal="center" vertical="center"/>
    </xf>
    <xf numFmtId="0" fontId="24" fillId="29" borderId="17" xfId="0" applyFont="1" applyFill="1" applyBorder="1" applyAlignment="1">
      <alignment horizontal="center" vertical="center" wrapText="1"/>
    </xf>
    <xf numFmtId="0" fontId="24" fillId="29" borderId="0" xfId="0" applyFont="1" applyFill="1" applyBorder="1" applyAlignment="1">
      <alignment horizontal="center" vertical="center" wrapText="1"/>
    </xf>
    <xf numFmtId="0" fontId="56" fillId="29" borderId="40" xfId="0" applyFont="1" applyFill="1" applyBorder="1" applyAlignment="1">
      <alignment horizontal="center" vertical="center"/>
    </xf>
    <xf numFmtId="0" fontId="56" fillId="29" borderId="60" xfId="0" applyFont="1" applyFill="1" applyBorder="1" applyAlignment="1">
      <alignment horizontal="center" vertical="center"/>
    </xf>
    <xf numFmtId="0" fontId="25" fillId="29" borderId="58" xfId="0" applyFont="1" applyFill="1" applyBorder="1" applyAlignment="1">
      <alignment horizontal="center" vertical="center" wrapText="1"/>
    </xf>
    <xf numFmtId="0" fontId="25" fillId="29" borderId="33" xfId="0" applyFont="1" applyFill="1" applyBorder="1" applyAlignment="1">
      <alignment horizontal="center" vertical="center" wrapText="1"/>
    </xf>
    <xf numFmtId="0" fontId="25" fillId="0" borderId="5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60"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85" fontId="27" fillId="0" borderId="29" xfId="0" applyNumberFormat="1" applyFont="1" applyFill="1" applyBorder="1" applyAlignment="1">
      <alignment horizontal="center" vertical="center" wrapText="1"/>
    </xf>
    <xf numFmtId="185" fontId="27" fillId="0" borderId="42" xfId="0" applyNumberFormat="1" applyFont="1" applyFill="1" applyBorder="1" applyAlignment="1">
      <alignment horizontal="center" vertical="center" wrapText="1"/>
    </xf>
    <xf numFmtId="185" fontId="27" fillId="0" borderId="39" xfId="0" applyNumberFormat="1" applyFont="1" applyFill="1" applyBorder="1" applyAlignment="1">
      <alignment horizontal="center" vertical="center" wrapText="1"/>
    </xf>
    <xf numFmtId="10" fontId="27" fillId="0" borderId="29" xfId="0" applyNumberFormat="1" applyFont="1" applyFill="1" applyBorder="1" applyAlignment="1">
      <alignment horizontal="center" vertical="center" wrapText="1"/>
    </xf>
    <xf numFmtId="10" fontId="27" fillId="0" borderId="42" xfId="0" applyNumberFormat="1" applyFont="1" applyFill="1" applyBorder="1" applyAlignment="1">
      <alignment horizontal="center" vertical="center" wrapText="1"/>
    </xf>
    <xf numFmtId="10" fontId="27" fillId="0" borderId="39" xfId="0" applyNumberFormat="1" applyFont="1" applyFill="1" applyBorder="1" applyAlignment="1">
      <alignment horizontal="center" vertical="center" wrapText="1"/>
    </xf>
    <xf numFmtId="0" fontId="26" fillId="29" borderId="38" xfId="0" applyFont="1" applyFill="1" applyBorder="1" applyAlignment="1">
      <alignment horizontal="center" vertical="center" wrapText="1"/>
    </xf>
    <xf numFmtId="0" fontId="26" fillId="29" borderId="65" xfId="0" applyFont="1" applyFill="1" applyBorder="1" applyAlignment="1">
      <alignment horizontal="center" vertical="center" wrapText="1"/>
    </xf>
    <xf numFmtId="0" fontId="27" fillId="0" borderId="15" xfId="0" applyFont="1" applyFill="1" applyBorder="1" applyAlignment="1">
      <alignment horizontal="center" vertical="center" wrapText="1"/>
    </xf>
    <xf numFmtId="184" fontId="27" fillId="0" borderId="29" xfId="0" applyNumberFormat="1" applyFont="1" applyFill="1" applyBorder="1" applyAlignment="1">
      <alignment horizontal="center" vertical="center" wrapText="1"/>
    </xf>
    <xf numFmtId="184" fontId="27" fillId="0" borderId="42" xfId="0" applyNumberFormat="1" applyFont="1" applyFill="1" applyBorder="1" applyAlignment="1">
      <alignment horizontal="center" vertical="center" wrapText="1"/>
    </xf>
    <xf numFmtId="184" fontId="27" fillId="0" borderId="39" xfId="0" applyNumberFormat="1" applyFont="1" applyFill="1" applyBorder="1" applyAlignment="1">
      <alignment horizontal="center" vertical="center" wrapText="1"/>
    </xf>
    <xf numFmtId="184" fontId="27" fillId="0" borderId="15" xfId="0" applyNumberFormat="1"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55" fillId="0" borderId="15" xfId="0" applyFont="1" applyFill="1" applyBorder="1" applyAlignment="1">
      <alignment horizontal="center" vertical="center" wrapText="1"/>
    </xf>
    <xf numFmtId="10" fontId="27" fillId="0" borderId="15" xfId="0" applyNumberFormat="1" applyFont="1" applyFill="1" applyBorder="1" applyAlignment="1">
      <alignment horizontal="center" vertical="center" wrapText="1"/>
    </xf>
    <xf numFmtId="0" fontId="27" fillId="0" borderId="29" xfId="0" applyFont="1" applyFill="1" applyBorder="1" applyAlignment="1" quotePrefix="1">
      <alignment horizontal="center" vertical="center" wrapText="1"/>
    </xf>
    <xf numFmtId="0" fontId="27" fillId="0" borderId="39" xfId="0" applyFont="1" applyFill="1" applyBorder="1" applyAlignment="1" quotePrefix="1">
      <alignment horizontal="center" vertical="center" wrapText="1"/>
    </xf>
    <xf numFmtId="0" fontId="26" fillId="31" borderId="44" xfId="0" applyFont="1" applyFill="1" applyBorder="1" applyAlignment="1">
      <alignment horizontal="center" vertical="center" wrapText="1"/>
    </xf>
    <xf numFmtId="0" fontId="26" fillId="31" borderId="61" xfId="0" applyFont="1" applyFill="1" applyBorder="1" applyAlignment="1">
      <alignment horizontal="center" vertical="center" wrapText="1"/>
    </xf>
    <xf numFmtId="0" fontId="26" fillId="30" borderId="44" xfId="0" applyFont="1" applyFill="1" applyBorder="1" applyAlignment="1">
      <alignment horizontal="center" vertical="center" wrapText="1"/>
    </xf>
    <xf numFmtId="0" fontId="26" fillId="30" borderId="57"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KPT04_Main" xfId="50"/>
    <cellStyle name="Comma" xfId="51"/>
    <cellStyle name="Comma [0]" xfId="52"/>
    <cellStyle name="Millares 2" xfId="53"/>
    <cellStyle name="Currency" xfId="54"/>
    <cellStyle name="Currency [0]" xfId="55"/>
    <cellStyle name="Neutral" xfId="56"/>
    <cellStyle name="Normal 2" xfId="57"/>
    <cellStyle name="Normal 3" xfId="58"/>
    <cellStyle name="Normal 4"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C132"/>
  <sheetViews>
    <sheetView tabSelected="1" zoomScalePageLayoutView="0" workbookViewId="0" topLeftCell="O1">
      <selection activeCell="P10" sqref="P10"/>
    </sheetView>
  </sheetViews>
  <sheetFormatPr defaultColWidth="11.421875" defaultRowHeight="12.75"/>
  <cols>
    <col min="1" max="1" width="27.00390625" style="4" customWidth="1"/>
    <col min="2" max="2" width="30.7109375" style="45" customWidth="1"/>
    <col min="3" max="3" width="19.421875" style="4" hidden="1" customWidth="1"/>
    <col min="4" max="4" width="40.7109375" style="4" hidden="1" customWidth="1"/>
    <col min="5" max="5" width="12.7109375" style="4" hidden="1" customWidth="1"/>
    <col min="6" max="6" width="25.140625" style="4" customWidth="1"/>
    <col min="7" max="7" width="25.00390625" style="45" customWidth="1"/>
    <col min="8" max="8" width="25.57421875" style="45" customWidth="1"/>
    <col min="9" max="9" width="25.421875" style="45" customWidth="1"/>
    <col min="10" max="10" width="25.8515625" style="4" customWidth="1"/>
    <col min="11" max="11" width="25.00390625" style="4" customWidth="1"/>
    <col min="12" max="12" width="27.140625" style="4" customWidth="1"/>
    <col min="13" max="13" width="25.140625" style="4" customWidth="1"/>
    <col min="14" max="14" width="43.28125" style="6" customWidth="1"/>
    <col min="15" max="15" width="57.28125" style="6" customWidth="1"/>
    <col min="16" max="16" width="17.421875" style="6" customWidth="1"/>
    <col min="17" max="19" width="23.00390625" style="6" customWidth="1"/>
    <col min="20" max="20" width="28.8515625" style="6" customWidth="1"/>
    <col min="21" max="21" width="47.140625" style="4" customWidth="1"/>
    <col min="22" max="22" width="17.00390625" style="6" customWidth="1"/>
    <col min="23" max="25" width="30.7109375" style="15" customWidth="1"/>
    <col min="26" max="26" width="30.7109375" style="196" customWidth="1"/>
    <col min="27" max="27" width="30.7109375" style="199" customWidth="1"/>
    <col min="28" max="28" width="30.7109375" style="15" customWidth="1"/>
    <col min="29" max="29" width="27.140625" style="4" bestFit="1" customWidth="1"/>
    <col min="30" max="16384" width="11.421875" style="2" customWidth="1"/>
  </cols>
  <sheetData>
    <row r="1" spans="1:29" s="74" customFormat="1" ht="22.5" customHeight="1">
      <c r="A1" s="438"/>
      <c r="B1" s="439"/>
      <c r="C1" s="307" t="s">
        <v>407</v>
      </c>
      <c r="D1" s="308"/>
      <c r="E1" s="308"/>
      <c r="F1" s="308"/>
      <c r="G1" s="308"/>
      <c r="H1" s="308"/>
      <c r="I1" s="308"/>
      <c r="J1" s="308"/>
      <c r="K1" s="308"/>
      <c r="L1" s="308"/>
      <c r="M1" s="308"/>
      <c r="N1" s="308"/>
      <c r="O1" s="308"/>
      <c r="P1" s="308"/>
      <c r="Q1" s="308"/>
      <c r="R1" s="308"/>
      <c r="S1" s="308"/>
      <c r="T1" s="308"/>
      <c r="U1" s="308"/>
      <c r="V1" s="308"/>
      <c r="W1" s="308"/>
      <c r="X1" s="308"/>
      <c r="Y1" s="308"/>
      <c r="Z1" s="308"/>
      <c r="AA1" s="308"/>
      <c r="AB1" s="309"/>
      <c r="AC1" s="73" t="s">
        <v>408</v>
      </c>
    </row>
    <row r="2" spans="1:29" s="74" customFormat="1" ht="25.5" customHeight="1">
      <c r="A2" s="313"/>
      <c r="B2" s="315"/>
      <c r="C2" s="310"/>
      <c r="D2" s="311"/>
      <c r="E2" s="311"/>
      <c r="F2" s="311"/>
      <c r="G2" s="311"/>
      <c r="H2" s="311"/>
      <c r="I2" s="311"/>
      <c r="J2" s="311"/>
      <c r="K2" s="311"/>
      <c r="L2" s="311"/>
      <c r="M2" s="311"/>
      <c r="N2" s="311"/>
      <c r="O2" s="311"/>
      <c r="P2" s="311"/>
      <c r="Q2" s="311"/>
      <c r="R2" s="311"/>
      <c r="S2" s="311"/>
      <c r="T2" s="311"/>
      <c r="U2" s="311"/>
      <c r="V2" s="311"/>
      <c r="W2" s="311"/>
      <c r="X2" s="311"/>
      <c r="Y2" s="311"/>
      <c r="Z2" s="311"/>
      <c r="AA2" s="311"/>
      <c r="AB2" s="312"/>
      <c r="AC2" s="75" t="s">
        <v>357</v>
      </c>
    </row>
    <row r="3" spans="1:29" s="74" customFormat="1" ht="20.25" customHeight="1">
      <c r="A3" s="313"/>
      <c r="B3" s="315"/>
      <c r="C3" s="313" t="s">
        <v>2</v>
      </c>
      <c r="D3" s="314"/>
      <c r="E3" s="314"/>
      <c r="F3" s="314"/>
      <c r="G3" s="314"/>
      <c r="H3" s="314"/>
      <c r="I3" s="314"/>
      <c r="J3" s="314"/>
      <c r="K3" s="314"/>
      <c r="L3" s="314"/>
      <c r="M3" s="314"/>
      <c r="N3" s="314"/>
      <c r="O3" s="314"/>
      <c r="P3" s="314"/>
      <c r="Q3" s="314"/>
      <c r="R3" s="314"/>
      <c r="S3" s="314"/>
      <c r="T3" s="314"/>
      <c r="U3" s="314"/>
      <c r="V3" s="314"/>
      <c r="W3" s="314"/>
      <c r="X3" s="314"/>
      <c r="Y3" s="314"/>
      <c r="Z3" s="314"/>
      <c r="AA3" s="314"/>
      <c r="AB3" s="315"/>
      <c r="AC3" s="75" t="s">
        <v>358</v>
      </c>
    </row>
    <row r="4" spans="1:29" s="74" customFormat="1" ht="27.75" customHeight="1" thickBot="1">
      <c r="A4" s="316"/>
      <c r="B4" s="318"/>
      <c r="C4" s="316" t="s">
        <v>3</v>
      </c>
      <c r="D4" s="317"/>
      <c r="E4" s="317"/>
      <c r="F4" s="317"/>
      <c r="G4" s="317"/>
      <c r="H4" s="317"/>
      <c r="I4" s="317"/>
      <c r="J4" s="317"/>
      <c r="K4" s="317"/>
      <c r="L4" s="317"/>
      <c r="M4" s="317"/>
      <c r="N4" s="317"/>
      <c r="O4" s="317"/>
      <c r="P4" s="317"/>
      <c r="Q4" s="317"/>
      <c r="R4" s="317"/>
      <c r="S4" s="317"/>
      <c r="T4" s="317"/>
      <c r="U4" s="317"/>
      <c r="V4" s="317"/>
      <c r="W4" s="317"/>
      <c r="X4" s="317"/>
      <c r="Y4" s="317"/>
      <c r="Z4" s="317"/>
      <c r="AA4" s="317"/>
      <c r="AB4" s="318"/>
      <c r="AC4" s="76" t="s">
        <v>5</v>
      </c>
    </row>
    <row r="5" spans="1:29" s="80" customFormat="1" ht="19.5" customHeight="1" thickBot="1">
      <c r="A5" s="319" t="s">
        <v>405</v>
      </c>
      <c r="B5" s="320"/>
      <c r="C5" s="320"/>
      <c r="D5" s="320"/>
      <c r="E5" s="320"/>
      <c r="F5" s="320"/>
      <c r="G5" s="320"/>
      <c r="H5" s="121"/>
      <c r="I5" s="343" t="s">
        <v>406</v>
      </c>
      <c r="J5" s="343"/>
      <c r="K5" s="343"/>
      <c r="L5" s="343"/>
      <c r="M5" s="343"/>
      <c r="N5" s="343"/>
      <c r="O5" s="77"/>
      <c r="P5" s="77"/>
      <c r="Q5" s="77"/>
      <c r="R5" s="77"/>
      <c r="S5" s="77"/>
      <c r="T5" s="77"/>
      <c r="U5" s="77"/>
      <c r="V5" s="77"/>
      <c r="W5" s="78"/>
      <c r="X5" s="78"/>
      <c r="Y5" s="78"/>
      <c r="Z5" s="193"/>
      <c r="AA5" s="197"/>
      <c r="AB5" s="78"/>
      <c r="AC5" s="79"/>
    </row>
    <row r="6" spans="1:29" s="80" customFormat="1" ht="43.5" customHeight="1" thickBot="1">
      <c r="A6" s="319" t="s">
        <v>359</v>
      </c>
      <c r="B6" s="320"/>
      <c r="C6" s="320"/>
      <c r="D6" s="320"/>
      <c r="E6" s="320"/>
      <c r="F6" s="320"/>
      <c r="G6" s="320"/>
      <c r="H6" s="320"/>
      <c r="I6" s="320"/>
      <c r="J6" s="320"/>
      <c r="K6" s="363"/>
      <c r="L6" s="343" t="s">
        <v>360</v>
      </c>
      <c r="M6" s="343"/>
      <c r="N6" s="343"/>
      <c r="O6" s="343"/>
      <c r="P6" s="343"/>
      <c r="Q6" s="343"/>
      <c r="R6" s="343"/>
      <c r="S6" s="343"/>
      <c r="T6" s="343"/>
      <c r="U6" s="343"/>
      <c r="V6" s="343"/>
      <c r="W6" s="343"/>
      <c r="X6" s="343"/>
      <c r="Y6" s="343"/>
      <c r="Z6" s="343"/>
      <c r="AA6" s="343"/>
      <c r="AB6" s="343"/>
      <c r="AC6" s="362"/>
    </row>
    <row r="7" spans="1:29" s="84" customFormat="1" ht="9" customHeight="1" thickBot="1">
      <c r="A7" s="443"/>
      <c r="B7" s="444"/>
      <c r="C7" s="444"/>
      <c r="D7" s="444"/>
      <c r="E7" s="444"/>
      <c r="F7" s="444"/>
      <c r="G7" s="444"/>
      <c r="H7" s="81"/>
      <c r="I7" s="82"/>
      <c r="J7" s="82"/>
      <c r="K7" s="83"/>
      <c r="L7" s="82"/>
      <c r="M7" s="82"/>
      <c r="N7" s="82"/>
      <c r="O7" s="82"/>
      <c r="P7" s="82"/>
      <c r="Q7" s="82"/>
      <c r="R7" s="82"/>
      <c r="S7" s="82"/>
      <c r="T7" s="82"/>
      <c r="U7" s="343"/>
      <c r="V7" s="343"/>
      <c r="W7" s="343"/>
      <c r="X7" s="343"/>
      <c r="Y7" s="343"/>
      <c r="Z7" s="343"/>
      <c r="AA7" s="343"/>
      <c r="AB7" s="343"/>
      <c r="AC7" s="343"/>
    </row>
    <row r="8" spans="1:29" s="84" customFormat="1" ht="24.75" customHeight="1" thickBot="1">
      <c r="A8" s="447" t="s">
        <v>28</v>
      </c>
      <c r="B8" s="448"/>
      <c r="C8" s="448"/>
      <c r="D8" s="448"/>
      <c r="E8" s="448"/>
      <c r="F8" s="448"/>
      <c r="G8" s="448"/>
      <c r="H8" s="448"/>
      <c r="I8" s="343"/>
      <c r="J8" s="343"/>
      <c r="K8" s="362"/>
      <c r="L8" s="440" t="s">
        <v>14</v>
      </c>
      <c r="M8" s="440"/>
      <c r="N8" s="441"/>
      <c r="O8" s="449" t="s">
        <v>29</v>
      </c>
      <c r="P8" s="450"/>
      <c r="Q8" s="451"/>
      <c r="R8" s="333" t="s">
        <v>421</v>
      </c>
      <c r="S8" s="335"/>
      <c r="T8" s="333" t="s">
        <v>420</v>
      </c>
      <c r="U8" s="334"/>
      <c r="V8" s="334"/>
      <c r="W8" s="334"/>
      <c r="X8" s="334"/>
      <c r="Y8" s="335"/>
      <c r="Z8" s="333" t="s">
        <v>419</v>
      </c>
      <c r="AA8" s="334"/>
      <c r="AB8" s="144" t="s">
        <v>418</v>
      </c>
      <c r="AC8" s="85" t="s">
        <v>15</v>
      </c>
    </row>
    <row r="9" spans="1:29" s="74" customFormat="1" ht="24" customHeight="1" thickBot="1">
      <c r="A9" s="358" t="s">
        <v>16</v>
      </c>
      <c r="B9" s="361" t="s">
        <v>17</v>
      </c>
      <c r="C9" s="361" t="s">
        <v>18</v>
      </c>
      <c r="D9" s="442" t="s">
        <v>19</v>
      </c>
      <c r="E9" s="442"/>
      <c r="F9" s="442"/>
      <c r="G9" s="350" t="s">
        <v>20</v>
      </c>
      <c r="H9" s="353" t="s">
        <v>21</v>
      </c>
      <c r="I9" s="445" t="s">
        <v>22</v>
      </c>
      <c r="J9" s="445"/>
      <c r="K9" s="446"/>
      <c r="L9" s="87">
        <v>1</v>
      </c>
      <c r="M9" s="86">
        <v>2</v>
      </c>
      <c r="N9" s="86">
        <v>3</v>
      </c>
      <c r="O9" s="87">
        <v>4</v>
      </c>
      <c r="P9" s="86">
        <v>5</v>
      </c>
      <c r="Q9" s="86">
        <v>6</v>
      </c>
      <c r="R9" s="87">
        <v>7</v>
      </c>
      <c r="S9" s="87">
        <v>8</v>
      </c>
      <c r="T9" s="87">
        <v>9</v>
      </c>
      <c r="U9" s="86">
        <v>10</v>
      </c>
      <c r="V9" s="86">
        <v>11</v>
      </c>
      <c r="W9" s="86">
        <v>12</v>
      </c>
      <c r="X9" s="135">
        <v>13</v>
      </c>
      <c r="Y9" s="135">
        <v>14</v>
      </c>
      <c r="Z9" s="179">
        <v>15</v>
      </c>
      <c r="AA9" s="135">
        <v>16</v>
      </c>
      <c r="AB9" s="135">
        <v>17</v>
      </c>
      <c r="AC9" s="88">
        <v>18</v>
      </c>
    </row>
    <row r="10" spans="1:29" s="91" customFormat="1" ht="147" customHeight="1" thickBot="1">
      <c r="A10" s="359"/>
      <c r="B10" s="348"/>
      <c r="C10" s="348"/>
      <c r="D10" s="348" t="s">
        <v>23</v>
      </c>
      <c r="E10" s="348" t="s">
        <v>24</v>
      </c>
      <c r="F10" s="348" t="s">
        <v>25</v>
      </c>
      <c r="G10" s="351"/>
      <c r="H10" s="354"/>
      <c r="I10" s="350" t="s">
        <v>23</v>
      </c>
      <c r="J10" s="356" t="s">
        <v>26</v>
      </c>
      <c r="K10" s="353" t="s">
        <v>27</v>
      </c>
      <c r="L10" s="128" t="s">
        <v>4</v>
      </c>
      <c r="M10" s="89" t="s">
        <v>6</v>
      </c>
      <c r="N10" s="89" t="s">
        <v>7</v>
      </c>
      <c r="O10" s="109" t="s">
        <v>32</v>
      </c>
      <c r="P10" s="89" t="s">
        <v>31</v>
      </c>
      <c r="Q10" s="89" t="s">
        <v>30</v>
      </c>
      <c r="R10" s="338" t="s">
        <v>409</v>
      </c>
      <c r="S10" s="126" t="s">
        <v>410</v>
      </c>
      <c r="T10" s="89" t="s">
        <v>352</v>
      </c>
      <c r="U10" s="346" t="s">
        <v>8</v>
      </c>
      <c r="V10" s="89" t="s">
        <v>1</v>
      </c>
      <c r="W10" s="344" t="s">
        <v>412</v>
      </c>
      <c r="X10" s="338" t="s">
        <v>413</v>
      </c>
      <c r="Y10" s="126" t="s">
        <v>410</v>
      </c>
      <c r="Z10" s="336" t="s">
        <v>414</v>
      </c>
      <c r="AA10" s="338" t="s">
        <v>415</v>
      </c>
      <c r="AB10" s="338" t="s">
        <v>416</v>
      </c>
      <c r="AC10" s="90" t="s">
        <v>0</v>
      </c>
    </row>
    <row r="11" spans="1:29" s="91" customFormat="1" ht="63" customHeight="1" thickBot="1">
      <c r="A11" s="360"/>
      <c r="B11" s="349"/>
      <c r="C11" s="349"/>
      <c r="D11" s="349"/>
      <c r="E11" s="349"/>
      <c r="F11" s="349"/>
      <c r="G11" s="352"/>
      <c r="H11" s="355"/>
      <c r="I11" s="352"/>
      <c r="J11" s="357"/>
      <c r="K11" s="355"/>
      <c r="L11" s="122"/>
      <c r="M11" s="123"/>
      <c r="N11" s="123"/>
      <c r="O11" s="124"/>
      <c r="P11" s="123"/>
      <c r="Q11" s="123"/>
      <c r="R11" s="339"/>
      <c r="S11" s="127" t="s">
        <v>411</v>
      </c>
      <c r="T11" s="123"/>
      <c r="U11" s="347"/>
      <c r="V11" s="123"/>
      <c r="W11" s="345"/>
      <c r="X11" s="339"/>
      <c r="Y11" s="127" t="s">
        <v>417</v>
      </c>
      <c r="Z11" s="337"/>
      <c r="AA11" s="339"/>
      <c r="AB11" s="339"/>
      <c r="AC11" s="125"/>
    </row>
    <row r="12" spans="1:29" s="27" customFormat="1" ht="123" customHeight="1" thickBot="1">
      <c r="A12" s="60" t="s">
        <v>33</v>
      </c>
      <c r="B12" s="129" t="s">
        <v>34</v>
      </c>
      <c r="C12" s="111" t="s">
        <v>35</v>
      </c>
      <c r="D12" s="130" t="s">
        <v>154</v>
      </c>
      <c r="E12" s="131">
        <v>1</v>
      </c>
      <c r="F12" s="131">
        <v>1</v>
      </c>
      <c r="G12" s="132" t="s">
        <v>36</v>
      </c>
      <c r="H12" s="132" t="s">
        <v>37</v>
      </c>
      <c r="I12" s="133" t="s">
        <v>156</v>
      </c>
      <c r="J12" s="115" t="s">
        <v>38</v>
      </c>
      <c r="K12" s="134">
        <v>0.9</v>
      </c>
      <c r="L12" s="69">
        <v>2020630010022</v>
      </c>
      <c r="M12" s="53" t="s">
        <v>163</v>
      </c>
      <c r="N12" s="53" t="s">
        <v>164</v>
      </c>
      <c r="O12" s="54" t="s">
        <v>349</v>
      </c>
      <c r="P12" s="55">
        <v>0.78</v>
      </c>
      <c r="Q12" s="56">
        <v>0.9</v>
      </c>
      <c r="R12" s="112">
        <v>0.95</v>
      </c>
      <c r="S12" s="112">
        <v>1</v>
      </c>
      <c r="T12" s="155" t="s">
        <v>37</v>
      </c>
      <c r="U12" s="210" t="s">
        <v>520</v>
      </c>
      <c r="V12" s="53" t="s">
        <v>521</v>
      </c>
      <c r="W12" s="57">
        <v>107352000</v>
      </c>
      <c r="X12" s="167">
        <v>93399997</v>
      </c>
      <c r="Y12" s="172">
        <f>X12/W12</f>
        <v>0.870034997019152</v>
      </c>
      <c r="Z12" s="180"/>
      <c r="AA12" s="136"/>
      <c r="AB12" s="205" t="s">
        <v>511</v>
      </c>
      <c r="AC12" s="65" t="s">
        <v>188</v>
      </c>
    </row>
    <row r="13" spans="1:29" s="27" customFormat="1" ht="147" customHeight="1">
      <c r="A13" s="60" t="s">
        <v>33</v>
      </c>
      <c r="B13" s="62" t="s">
        <v>34</v>
      </c>
      <c r="C13" s="20" t="s">
        <v>35</v>
      </c>
      <c r="D13" s="21" t="s">
        <v>39</v>
      </c>
      <c r="E13" s="28">
        <v>1</v>
      </c>
      <c r="F13" s="28">
        <v>1</v>
      </c>
      <c r="G13" s="46" t="s">
        <v>36</v>
      </c>
      <c r="H13" s="46" t="s">
        <v>40</v>
      </c>
      <c r="I13" s="46" t="s">
        <v>157</v>
      </c>
      <c r="J13" s="22">
        <v>1</v>
      </c>
      <c r="K13" s="23">
        <v>1</v>
      </c>
      <c r="L13" s="70">
        <v>2020630010026</v>
      </c>
      <c r="M13" s="30" t="s">
        <v>165</v>
      </c>
      <c r="N13" s="30" t="s">
        <v>166</v>
      </c>
      <c r="O13" s="39" t="s">
        <v>327</v>
      </c>
      <c r="P13" s="31">
        <v>1</v>
      </c>
      <c r="Q13" s="22">
        <v>1</v>
      </c>
      <c r="R13" s="112">
        <v>1</v>
      </c>
      <c r="S13" s="112">
        <f aca="true" t="shared" si="0" ref="S13:S76">R13/Q13</f>
        <v>1</v>
      </c>
      <c r="T13" s="156" t="s">
        <v>40</v>
      </c>
      <c r="U13" s="95" t="s">
        <v>369</v>
      </c>
      <c r="V13" s="53" t="s">
        <v>521</v>
      </c>
      <c r="W13" s="57">
        <v>81589000</v>
      </c>
      <c r="X13" s="167">
        <v>40800000</v>
      </c>
      <c r="Y13" s="172">
        <f>X13/W13</f>
        <v>0.500067411048058</v>
      </c>
      <c r="Z13" s="181"/>
      <c r="AA13" s="137"/>
      <c r="AB13" s="206" t="s">
        <v>512</v>
      </c>
      <c r="AC13" s="66" t="s">
        <v>188</v>
      </c>
    </row>
    <row r="14" spans="1:29" s="27" customFormat="1" ht="159.75" customHeight="1">
      <c r="A14" s="399" t="s">
        <v>33</v>
      </c>
      <c r="B14" s="408" t="s">
        <v>34</v>
      </c>
      <c r="C14" s="409" t="s">
        <v>41</v>
      </c>
      <c r="D14" s="384" t="s">
        <v>154</v>
      </c>
      <c r="E14" s="428">
        <v>1</v>
      </c>
      <c r="F14" s="428">
        <v>1</v>
      </c>
      <c r="G14" s="397" t="s">
        <v>36</v>
      </c>
      <c r="H14" s="397" t="s">
        <v>158</v>
      </c>
      <c r="I14" s="397" t="s">
        <v>159</v>
      </c>
      <c r="J14" s="375">
        <v>1</v>
      </c>
      <c r="K14" s="414">
        <v>1</v>
      </c>
      <c r="L14" s="377">
        <v>2020630010023</v>
      </c>
      <c r="M14" s="329" t="s">
        <v>167</v>
      </c>
      <c r="N14" s="329" t="s">
        <v>168</v>
      </c>
      <c r="O14" s="39" t="s">
        <v>328</v>
      </c>
      <c r="P14" s="30" t="s">
        <v>422</v>
      </c>
      <c r="Q14" s="31">
        <v>1</v>
      </c>
      <c r="R14" s="31">
        <v>1</v>
      </c>
      <c r="S14" s="112">
        <f>R14/Q14</f>
        <v>1</v>
      </c>
      <c r="T14" s="426" t="s">
        <v>353</v>
      </c>
      <c r="U14" s="427" t="s">
        <v>370</v>
      </c>
      <c r="V14" s="329" t="s">
        <v>521</v>
      </c>
      <c r="W14" s="328">
        <v>556415332</v>
      </c>
      <c r="X14" s="325">
        <v>351266665</v>
      </c>
      <c r="Y14" s="321">
        <f>X14/W14</f>
        <v>0.6313029940016103</v>
      </c>
      <c r="Z14" s="182"/>
      <c r="AA14" s="138"/>
      <c r="AB14" s="207" t="s">
        <v>513</v>
      </c>
      <c r="AC14" s="398" t="s">
        <v>188</v>
      </c>
    </row>
    <row r="15" spans="1:29" s="27" customFormat="1" ht="295.5" customHeight="1">
      <c r="A15" s="401"/>
      <c r="B15" s="408"/>
      <c r="C15" s="409"/>
      <c r="D15" s="384"/>
      <c r="E15" s="428"/>
      <c r="F15" s="428"/>
      <c r="G15" s="397"/>
      <c r="H15" s="397"/>
      <c r="I15" s="397"/>
      <c r="J15" s="375"/>
      <c r="K15" s="414"/>
      <c r="L15" s="377"/>
      <c r="M15" s="329"/>
      <c r="N15" s="329"/>
      <c r="O15" s="39" t="s">
        <v>329</v>
      </c>
      <c r="P15" s="30" t="s">
        <v>189</v>
      </c>
      <c r="Q15" s="31">
        <v>1</v>
      </c>
      <c r="R15" s="31">
        <v>1</v>
      </c>
      <c r="S15" s="112">
        <f t="shared" si="0"/>
        <v>1</v>
      </c>
      <c r="T15" s="426"/>
      <c r="U15" s="427"/>
      <c r="V15" s="329"/>
      <c r="W15" s="328"/>
      <c r="X15" s="326"/>
      <c r="Y15" s="323"/>
      <c r="Z15" s="182"/>
      <c r="AA15" s="138"/>
      <c r="AB15" s="207" t="s">
        <v>514</v>
      </c>
      <c r="AC15" s="398"/>
    </row>
    <row r="16" spans="1:29" s="27" customFormat="1" ht="138.75" customHeight="1">
      <c r="A16" s="103" t="s">
        <v>33</v>
      </c>
      <c r="B16" s="105" t="s">
        <v>34</v>
      </c>
      <c r="C16" s="104" t="s">
        <v>42</v>
      </c>
      <c r="D16" s="21" t="s">
        <v>39</v>
      </c>
      <c r="E16" s="106">
        <v>1</v>
      </c>
      <c r="F16" s="106">
        <v>1</v>
      </c>
      <c r="G16" s="102" t="s">
        <v>36</v>
      </c>
      <c r="H16" s="102" t="s">
        <v>43</v>
      </c>
      <c r="I16" s="46" t="s">
        <v>44</v>
      </c>
      <c r="J16" s="32">
        <v>48</v>
      </c>
      <c r="K16" s="63">
        <v>48</v>
      </c>
      <c r="L16" s="70">
        <v>2020630010030</v>
      </c>
      <c r="M16" s="104" t="s">
        <v>169</v>
      </c>
      <c r="N16" s="30" t="s">
        <v>173</v>
      </c>
      <c r="O16" s="37" t="s">
        <v>330</v>
      </c>
      <c r="P16" s="30">
        <v>12</v>
      </c>
      <c r="Q16" s="30">
        <v>12</v>
      </c>
      <c r="R16" s="30">
        <v>9</v>
      </c>
      <c r="S16" s="112">
        <f t="shared" si="0"/>
        <v>0.75</v>
      </c>
      <c r="T16" s="156" t="s">
        <v>43</v>
      </c>
      <c r="U16" s="96" t="s">
        <v>371</v>
      </c>
      <c r="V16" s="30" t="s">
        <v>335</v>
      </c>
      <c r="W16" s="171">
        <v>146152136194</v>
      </c>
      <c r="X16" s="211">
        <v>97190219701.46</v>
      </c>
      <c r="Y16" s="178">
        <f>X16/W16</f>
        <v>0.6649934939880131</v>
      </c>
      <c r="Z16" s="194"/>
      <c r="AA16" s="198"/>
      <c r="AB16" s="207" t="s">
        <v>515</v>
      </c>
      <c r="AC16" s="66" t="s">
        <v>188</v>
      </c>
    </row>
    <row r="17" spans="1:29" s="27" customFormat="1" ht="124.5" customHeight="1">
      <c r="A17" s="378" t="s">
        <v>33</v>
      </c>
      <c r="B17" s="380" t="s">
        <v>45</v>
      </c>
      <c r="C17" s="382" t="s">
        <v>46</v>
      </c>
      <c r="D17" s="366" t="s">
        <v>47</v>
      </c>
      <c r="E17" s="22">
        <v>0</v>
      </c>
      <c r="F17" s="22">
        <v>1</v>
      </c>
      <c r="G17" s="366" t="s">
        <v>48</v>
      </c>
      <c r="H17" s="366" t="s">
        <v>49</v>
      </c>
      <c r="I17" s="386" t="s">
        <v>160</v>
      </c>
      <c r="J17" s="31" t="s">
        <v>38</v>
      </c>
      <c r="K17" s="23">
        <v>1</v>
      </c>
      <c r="L17" s="388">
        <v>2020630010028</v>
      </c>
      <c r="M17" s="390" t="s">
        <v>172</v>
      </c>
      <c r="N17" s="368" t="s">
        <v>174</v>
      </c>
      <c r="O17" s="37" t="s">
        <v>331</v>
      </c>
      <c r="P17" s="31">
        <v>1</v>
      </c>
      <c r="Q17" s="31">
        <v>1</v>
      </c>
      <c r="R17" s="31">
        <v>0.75</v>
      </c>
      <c r="S17" s="112">
        <f t="shared" si="0"/>
        <v>0.75</v>
      </c>
      <c r="T17" s="370" t="s">
        <v>49</v>
      </c>
      <c r="U17" s="372" t="s">
        <v>372</v>
      </c>
      <c r="V17" s="368" t="s">
        <v>336</v>
      </c>
      <c r="W17" s="331">
        <v>535276921</v>
      </c>
      <c r="X17" s="325">
        <v>414643683</v>
      </c>
      <c r="Y17" s="321">
        <f>X17/W17</f>
        <v>0.7746339637161379</v>
      </c>
      <c r="Z17" s="183"/>
      <c r="AA17" s="139"/>
      <c r="AB17" s="208" t="s">
        <v>516</v>
      </c>
      <c r="AC17" s="364" t="s">
        <v>188</v>
      </c>
    </row>
    <row r="18" spans="1:29" s="29" customFormat="1" ht="119.25" customHeight="1">
      <c r="A18" s="379"/>
      <c r="B18" s="381"/>
      <c r="C18" s="383"/>
      <c r="D18" s="367"/>
      <c r="E18" s="107">
        <v>0.99</v>
      </c>
      <c r="F18" s="107">
        <v>0.98</v>
      </c>
      <c r="G18" s="367"/>
      <c r="H18" s="367"/>
      <c r="I18" s="387"/>
      <c r="J18" s="31">
        <v>0.99</v>
      </c>
      <c r="K18" s="108">
        <v>0.98</v>
      </c>
      <c r="L18" s="389"/>
      <c r="M18" s="391"/>
      <c r="N18" s="369"/>
      <c r="O18" s="37" t="s">
        <v>160</v>
      </c>
      <c r="P18" s="31">
        <v>0.99</v>
      </c>
      <c r="Q18" s="31">
        <v>0.98</v>
      </c>
      <c r="R18" s="31">
        <v>0.99</v>
      </c>
      <c r="S18" s="112">
        <v>1</v>
      </c>
      <c r="T18" s="371"/>
      <c r="U18" s="373"/>
      <c r="V18" s="369"/>
      <c r="W18" s="374"/>
      <c r="X18" s="326"/>
      <c r="Y18" s="323"/>
      <c r="Z18" s="184"/>
      <c r="AA18" s="140"/>
      <c r="AB18" s="208" t="s">
        <v>517</v>
      </c>
      <c r="AC18" s="365"/>
    </row>
    <row r="19" spans="1:29" s="27" customFormat="1" ht="309.75" customHeight="1">
      <c r="A19" s="399" t="s">
        <v>33</v>
      </c>
      <c r="B19" s="408" t="s">
        <v>34</v>
      </c>
      <c r="C19" s="409" t="s">
        <v>41</v>
      </c>
      <c r="D19" s="384" t="s">
        <v>154</v>
      </c>
      <c r="E19" s="403" t="s">
        <v>50</v>
      </c>
      <c r="F19" s="428">
        <v>0.9</v>
      </c>
      <c r="G19" s="397" t="s">
        <v>51</v>
      </c>
      <c r="H19" s="397" t="s">
        <v>52</v>
      </c>
      <c r="I19" s="397" t="s">
        <v>53</v>
      </c>
      <c r="J19" s="375" t="s">
        <v>38</v>
      </c>
      <c r="K19" s="376">
        <v>0.9</v>
      </c>
      <c r="L19" s="377">
        <v>2020630010027</v>
      </c>
      <c r="M19" s="329" t="s">
        <v>170</v>
      </c>
      <c r="N19" s="329" t="s">
        <v>171</v>
      </c>
      <c r="O19" s="39" t="s">
        <v>350</v>
      </c>
      <c r="P19" s="22" t="s">
        <v>333</v>
      </c>
      <c r="Q19" s="22">
        <v>0.9</v>
      </c>
      <c r="R19" s="112">
        <v>0.6</v>
      </c>
      <c r="S19" s="112">
        <f t="shared" si="0"/>
        <v>0.6666666666666666</v>
      </c>
      <c r="T19" s="385" t="s">
        <v>354</v>
      </c>
      <c r="U19" s="329" t="s">
        <v>373</v>
      </c>
      <c r="V19" s="329" t="s">
        <v>337</v>
      </c>
      <c r="W19" s="328">
        <v>85500000</v>
      </c>
      <c r="X19" s="325">
        <v>76499999</v>
      </c>
      <c r="Y19" s="321">
        <f>X19/W19</f>
        <v>0.8947368304093567</v>
      </c>
      <c r="Z19" s="182"/>
      <c r="AA19" s="138"/>
      <c r="AB19" s="209" t="s">
        <v>518</v>
      </c>
      <c r="AC19" s="398" t="s">
        <v>188</v>
      </c>
    </row>
    <row r="20" spans="1:29" s="27" customFormat="1" ht="201" customHeight="1">
      <c r="A20" s="401"/>
      <c r="B20" s="408"/>
      <c r="C20" s="409"/>
      <c r="D20" s="384"/>
      <c r="E20" s="403"/>
      <c r="F20" s="428"/>
      <c r="G20" s="397"/>
      <c r="H20" s="397"/>
      <c r="I20" s="397"/>
      <c r="J20" s="375"/>
      <c r="K20" s="376"/>
      <c r="L20" s="377"/>
      <c r="M20" s="329"/>
      <c r="N20" s="329"/>
      <c r="O20" s="37" t="s">
        <v>332</v>
      </c>
      <c r="P20" s="22" t="s">
        <v>334</v>
      </c>
      <c r="Q20" s="22">
        <v>0.8</v>
      </c>
      <c r="R20" s="112">
        <v>0.68</v>
      </c>
      <c r="S20" s="112">
        <f t="shared" si="0"/>
        <v>0.85</v>
      </c>
      <c r="T20" s="385"/>
      <c r="U20" s="329"/>
      <c r="V20" s="329"/>
      <c r="W20" s="328"/>
      <c r="X20" s="326"/>
      <c r="Y20" s="323"/>
      <c r="Z20" s="182"/>
      <c r="AA20" s="138"/>
      <c r="AB20" s="209" t="s">
        <v>519</v>
      </c>
      <c r="AC20" s="398"/>
    </row>
    <row r="21" spans="1:29" s="27" customFormat="1" ht="72" customHeight="1">
      <c r="A21" s="378" t="s">
        <v>33</v>
      </c>
      <c r="B21" s="380" t="s">
        <v>34</v>
      </c>
      <c r="C21" s="366" t="s">
        <v>42</v>
      </c>
      <c r="D21" s="366" t="s">
        <v>152</v>
      </c>
      <c r="E21" s="404">
        <v>1</v>
      </c>
      <c r="F21" s="404">
        <v>1</v>
      </c>
      <c r="G21" s="366" t="s">
        <v>54</v>
      </c>
      <c r="H21" s="366" t="s">
        <v>55</v>
      </c>
      <c r="I21" s="366" t="s">
        <v>56</v>
      </c>
      <c r="J21" s="420">
        <v>40000</v>
      </c>
      <c r="K21" s="430">
        <v>40000</v>
      </c>
      <c r="L21" s="377">
        <v>2020630010024</v>
      </c>
      <c r="M21" s="429" t="s">
        <v>108</v>
      </c>
      <c r="N21" s="329" t="s">
        <v>139</v>
      </c>
      <c r="O21" s="37" t="s">
        <v>192</v>
      </c>
      <c r="P21" s="30" t="s">
        <v>259</v>
      </c>
      <c r="Q21" s="165">
        <v>13250</v>
      </c>
      <c r="R21" s="30">
        <v>13250</v>
      </c>
      <c r="S21" s="112">
        <f t="shared" si="0"/>
        <v>1</v>
      </c>
      <c r="T21" s="393" t="s">
        <v>55</v>
      </c>
      <c r="U21" s="368" t="s">
        <v>374</v>
      </c>
      <c r="V21" s="329" t="s">
        <v>338</v>
      </c>
      <c r="W21" s="331">
        <v>81000000</v>
      </c>
      <c r="X21" s="325">
        <v>69000000</v>
      </c>
      <c r="Y21" s="324">
        <f>X21/W21</f>
        <v>0.8518518518518519</v>
      </c>
      <c r="Z21" s="93">
        <v>13250</v>
      </c>
      <c r="AA21" s="58" t="s">
        <v>423</v>
      </c>
      <c r="AB21" s="190" t="s">
        <v>424</v>
      </c>
      <c r="AC21" s="398" t="s">
        <v>124</v>
      </c>
    </row>
    <row r="22" spans="1:29" s="27" customFormat="1" ht="49.5" customHeight="1">
      <c r="A22" s="410"/>
      <c r="B22" s="413"/>
      <c r="C22" s="407"/>
      <c r="D22" s="407"/>
      <c r="E22" s="405"/>
      <c r="F22" s="405"/>
      <c r="G22" s="407"/>
      <c r="H22" s="407"/>
      <c r="I22" s="407"/>
      <c r="J22" s="421"/>
      <c r="K22" s="431"/>
      <c r="L22" s="377"/>
      <c r="M22" s="429"/>
      <c r="N22" s="329"/>
      <c r="O22" s="37" t="s">
        <v>190</v>
      </c>
      <c r="P22" s="30" t="s">
        <v>260</v>
      </c>
      <c r="Q22" s="165">
        <v>4334</v>
      </c>
      <c r="R22" s="30">
        <v>4334</v>
      </c>
      <c r="S22" s="112">
        <f t="shared" si="0"/>
        <v>1</v>
      </c>
      <c r="T22" s="394"/>
      <c r="U22" s="396"/>
      <c r="V22" s="329"/>
      <c r="W22" s="332"/>
      <c r="X22" s="327"/>
      <c r="Y22" s="324"/>
      <c r="Z22" s="93">
        <v>4334</v>
      </c>
      <c r="AA22" s="58" t="s">
        <v>423</v>
      </c>
      <c r="AB22" s="190" t="s">
        <v>425</v>
      </c>
      <c r="AC22" s="398"/>
    </row>
    <row r="23" spans="1:29" s="27" customFormat="1" ht="45" customHeight="1">
      <c r="A23" s="410"/>
      <c r="B23" s="413"/>
      <c r="C23" s="407"/>
      <c r="D23" s="407"/>
      <c r="E23" s="405"/>
      <c r="F23" s="405"/>
      <c r="G23" s="407"/>
      <c r="H23" s="407"/>
      <c r="I23" s="407"/>
      <c r="J23" s="421"/>
      <c r="K23" s="431"/>
      <c r="L23" s="377"/>
      <c r="M23" s="429"/>
      <c r="N23" s="329"/>
      <c r="O23" s="37" t="s">
        <v>191</v>
      </c>
      <c r="P23" s="30" t="s">
        <v>261</v>
      </c>
      <c r="Q23" s="165">
        <v>4334</v>
      </c>
      <c r="R23" s="30">
        <v>4334</v>
      </c>
      <c r="S23" s="112">
        <f t="shared" si="0"/>
        <v>1</v>
      </c>
      <c r="T23" s="394"/>
      <c r="U23" s="396"/>
      <c r="V23" s="329"/>
      <c r="W23" s="332"/>
      <c r="X23" s="326"/>
      <c r="Y23" s="324"/>
      <c r="Z23" s="93">
        <v>4334</v>
      </c>
      <c r="AA23" s="58" t="s">
        <v>423</v>
      </c>
      <c r="AB23" s="190" t="s">
        <v>426</v>
      </c>
      <c r="AC23" s="398"/>
    </row>
    <row r="24" spans="1:29" s="27" customFormat="1" ht="63" customHeight="1">
      <c r="A24" s="60" t="s">
        <v>33</v>
      </c>
      <c r="B24" s="62" t="s">
        <v>34</v>
      </c>
      <c r="C24" s="20" t="s">
        <v>42</v>
      </c>
      <c r="D24" s="25" t="s">
        <v>152</v>
      </c>
      <c r="E24" s="22">
        <v>0.8</v>
      </c>
      <c r="F24" s="22">
        <v>0.2</v>
      </c>
      <c r="G24" s="46" t="s">
        <v>72</v>
      </c>
      <c r="H24" s="46" t="s">
        <v>73</v>
      </c>
      <c r="I24" s="46" t="s">
        <v>147</v>
      </c>
      <c r="J24" s="20">
        <v>3</v>
      </c>
      <c r="K24" s="26">
        <v>17</v>
      </c>
      <c r="L24" s="377"/>
      <c r="M24" s="429"/>
      <c r="N24" s="329"/>
      <c r="O24" s="37" t="s">
        <v>262</v>
      </c>
      <c r="P24" s="30" t="s">
        <v>111</v>
      </c>
      <c r="Q24" s="30">
        <v>1</v>
      </c>
      <c r="R24" s="30">
        <v>0</v>
      </c>
      <c r="S24" s="112">
        <f t="shared" si="0"/>
        <v>0</v>
      </c>
      <c r="T24" s="158" t="s">
        <v>361</v>
      </c>
      <c r="U24" s="97" t="s">
        <v>374</v>
      </c>
      <c r="V24" s="329"/>
      <c r="W24" s="101">
        <v>10000000</v>
      </c>
      <c r="X24" s="169">
        <v>10000000</v>
      </c>
      <c r="Y24" s="173">
        <f>X24/W24</f>
        <v>1</v>
      </c>
      <c r="Z24" s="340" t="s">
        <v>427</v>
      </c>
      <c r="AA24" s="341"/>
      <c r="AB24" s="342"/>
      <c r="AC24" s="398"/>
    </row>
    <row r="25" spans="1:29" s="27" customFormat="1" ht="51.75" customHeight="1">
      <c r="A25" s="399" t="s">
        <v>33</v>
      </c>
      <c r="B25" s="408" t="s">
        <v>34</v>
      </c>
      <c r="C25" s="409" t="s">
        <v>41</v>
      </c>
      <c r="D25" s="384" t="s">
        <v>154</v>
      </c>
      <c r="E25" s="375">
        <v>1</v>
      </c>
      <c r="F25" s="375">
        <v>1</v>
      </c>
      <c r="G25" s="397" t="s">
        <v>54</v>
      </c>
      <c r="H25" s="397" t="s">
        <v>59</v>
      </c>
      <c r="I25" s="397" t="s">
        <v>60</v>
      </c>
      <c r="J25" s="375">
        <v>0.85</v>
      </c>
      <c r="K25" s="414">
        <v>0.95</v>
      </c>
      <c r="L25" s="377">
        <v>2020630010010</v>
      </c>
      <c r="M25" s="368" t="s">
        <v>109</v>
      </c>
      <c r="N25" s="329" t="s">
        <v>130</v>
      </c>
      <c r="O25" s="37" t="s">
        <v>214</v>
      </c>
      <c r="P25" s="30" t="s">
        <v>263</v>
      </c>
      <c r="Q25" s="165">
        <v>5000</v>
      </c>
      <c r="R25" s="30">
        <v>5000</v>
      </c>
      <c r="S25" s="112">
        <f t="shared" si="0"/>
        <v>1</v>
      </c>
      <c r="T25" s="385" t="s">
        <v>59</v>
      </c>
      <c r="U25" s="329" t="s">
        <v>375</v>
      </c>
      <c r="V25" s="329" t="s">
        <v>522</v>
      </c>
      <c r="W25" s="328">
        <v>100000000</v>
      </c>
      <c r="X25" s="325">
        <v>100000000</v>
      </c>
      <c r="Y25" s="321">
        <f>X25/W25</f>
        <v>1</v>
      </c>
      <c r="Z25" s="182">
        <v>5000</v>
      </c>
      <c r="AA25" s="138" t="s">
        <v>423</v>
      </c>
      <c r="AB25" s="191" t="s">
        <v>428</v>
      </c>
      <c r="AC25" s="398" t="s">
        <v>124</v>
      </c>
    </row>
    <row r="26" spans="1:29" s="27" customFormat="1" ht="55.5" customHeight="1">
      <c r="A26" s="400"/>
      <c r="B26" s="408"/>
      <c r="C26" s="409"/>
      <c r="D26" s="384"/>
      <c r="E26" s="375"/>
      <c r="F26" s="375"/>
      <c r="G26" s="397"/>
      <c r="H26" s="397"/>
      <c r="I26" s="397"/>
      <c r="J26" s="375"/>
      <c r="K26" s="414"/>
      <c r="L26" s="377"/>
      <c r="M26" s="396"/>
      <c r="N26" s="329"/>
      <c r="O26" s="37" t="s">
        <v>193</v>
      </c>
      <c r="P26" s="30" t="s">
        <v>237</v>
      </c>
      <c r="Q26" s="165">
        <v>1500</v>
      </c>
      <c r="R26" s="30">
        <v>1500</v>
      </c>
      <c r="S26" s="112">
        <f t="shared" si="0"/>
        <v>1</v>
      </c>
      <c r="T26" s="385"/>
      <c r="U26" s="329"/>
      <c r="V26" s="329"/>
      <c r="W26" s="328"/>
      <c r="X26" s="327"/>
      <c r="Y26" s="322"/>
      <c r="Z26" s="182">
        <v>1500</v>
      </c>
      <c r="AA26" s="138" t="s">
        <v>423</v>
      </c>
      <c r="AB26" s="191" t="s">
        <v>429</v>
      </c>
      <c r="AC26" s="398"/>
    </row>
    <row r="27" spans="1:29" s="27" customFormat="1" ht="54" customHeight="1">
      <c r="A27" s="400"/>
      <c r="B27" s="408"/>
      <c r="C27" s="409"/>
      <c r="D27" s="384"/>
      <c r="E27" s="375"/>
      <c r="F27" s="375"/>
      <c r="G27" s="397"/>
      <c r="H27" s="397"/>
      <c r="I27" s="397"/>
      <c r="J27" s="375"/>
      <c r="K27" s="414"/>
      <c r="L27" s="377"/>
      <c r="M27" s="396"/>
      <c r="N27" s="329"/>
      <c r="O27" s="37" t="s">
        <v>321</v>
      </c>
      <c r="P27" s="30" t="s">
        <v>264</v>
      </c>
      <c r="Q27" s="30">
        <v>6</v>
      </c>
      <c r="R27" s="30">
        <v>4</v>
      </c>
      <c r="S27" s="112">
        <f t="shared" si="0"/>
        <v>0.6666666666666666</v>
      </c>
      <c r="T27" s="385"/>
      <c r="U27" s="329"/>
      <c r="V27" s="329"/>
      <c r="W27" s="328"/>
      <c r="X27" s="327"/>
      <c r="Y27" s="322"/>
      <c r="Z27" s="58" t="s">
        <v>430</v>
      </c>
      <c r="AA27" s="58" t="s">
        <v>423</v>
      </c>
      <c r="AB27" s="192" t="s">
        <v>431</v>
      </c>
      <c r="AC27" s="398"/>
    </row>
    <row r="28" spans="1:29" s="27" customFormat="1" ht="55.5" customHeight="1">
      <c r="A28" s="400"/>
      <c r="B28" s="408"/>
      <c r="C28" s="409"/>
      <c r="D28" s="384"/>
      <c r="E28" s="375"/>
      <c r="F28" s="375"/>
      <c r="G28" s="397"/>
      <c r="H28" s="397"/>
      <c r="I28" s="397"/>
      <c r="J28" s="375"/>
      <c r="K28" s="414"/>
      <c r="L28" s="377"/>
      <c r="M28" s="396"/>
      <c r="N28" s="329"/>
      <c r="O28" s="37" t="s">
        <v>244</v>
      </c>
      <c r="P28" s="30" t="s">
        <v>265</v>
      </c>
      <c r="Q28" s="30">
        <v>6</v>
      </c>
      <c r="R28" s="30">
        <v>4</v>
      </c>
      <c r="S28" s="112">
        <f t="shared" si="0"/>
        <v>0.6666666666666666</v>
      </c>
      <c r="T28" s="385"/>
      <c r="U28" s="329"/>
      <c r="V28" s="329"/>
      <c r="W28" s="328"/>
      <c r="X28" s="327"/>
      <c r="Y28" s="322"/>
      <c r="Z28" s="58" t="s">
        <v>430</v>
      </c>
      <c r="AA28" s="58" t="s">
        <v>423</v>
      </c>
      <c r="AB28" s="192" t="s">
        <v>432</v>
      </c>
      <c r="AC28" s="398"/>
    </row>
    <row r="29" spans="1:29" s="27" customFormat="1" ht="55.5" customHeight="1">
      <c r="A29" s="400"/>
      <c r="B29" s="408"/>
      <c r="C29" s="409"/>
      <c r="D29" s="384"/>
      <c r="E29" s="375"/>
      <c r="F29" s="375"/>
      <c r="G29" s="397"/>
      <c r="H29" s="397"/>
      <c r="I29" s="397"/>
      <c r="J29" s="375"/>
      <c r="K29" s="414"/>
      <c r="L29" s="377"/>
      <c r="M29" s="396"/>
      <c r="N29" s="329"/>
      <c r="O29" s="37" t="s">
        <v>269</v>
      </c>
      <c r="P29" s="30" t="s">
        <v>268</v>
      </c>
      <c r="Q29" s="165">
        <v>7000</v>
      </c>
      <c r="R29" s="30">
        <v>3236</v>
      </c>
      <c r="S29" s="112">
        <f t="shared" si="0"/>
        <v>0.4622857142857143</v>
      </c>
      <c r="T29" s="385"/>
      <c r="U29" s="329"/>
      <c r="V29" s="329"/>
      <c r="W29" s="328"/>
      <c r="X29" s="327"/>
      <c r="Y29" s="322"/>
      <c r="Z29" s="182">
        <v>3236</v>
      </c>
      <c r="AA29" s="138" t="s">
        <v>423</v>
      </c>
      <c r="AB29" s="192" t="s">
        <v>433</v>
      </c>
      <c r="AC29" s="398"/>
    </row>
    <row r="30" spans="1:29" s="27" customFormat="1" ht="57.75" customHeight="1">
      <c r="A30" s="401"/>
      <c r="B30" s="408"/>
      <c r="C30" s="409"/>
      <c r="D30" s="384"/>
      <c r="E30" s="375"/>
      <c r="F30" s="375"/>
      <c r="G30" s="397"/>
      <c r="H30" s="397"/>
      <c r="I30" s="397"/>
      <c r="J30" s="375"/>
      <c r="K30" s="414"/>
      <c r="L30" s="377"/>
      <c r="M30" s="396"/>
      <c r="N30" s="329"/>
      <c r="O30" s="37" t="s">
        <v>267</v>
      </c>
      <c r="P30" s="30" t="s">
        <v>195</v>
      </c>
      <c r="Q30" s="30">
        <v>5</v>
      </c>
      <c r="R30" s="30">
        <v>3</v>
      </c>
      <c r="S30" s="112">
        <f t="shared" si="0"/>
        <v>0.6</v>
      </c>
      <c r="T30" s="385"/>
      <c r="U30" s="329"/>
      <c r="V30" s="329"/>
      <c r="W30" s="328"/>
      <c r="X30" s="326"/>
      <c r="Y30" s="323"/>
      <c r="Z30" s="58" t="s">
        <v>430</v>
      </c>
      <c r="AA30" s="58" t="s">
        <v>423</v>
      </c>
      <c r="AB30" s="192" t="s">
        <v>434</v>
      </c>
      <c r="AC30" s="398"/>
    </row>
    <row r="31" spans="1:29" s="27" customFormat="1" ht="93" customHeight="1">
      <c r="A31" s="60" t="s">
        <v>33</v>
      </c>
      <c r="B31" s="62" t="s">
        <v>34</v>
      </c>
      <c r="C31" s="24" t="s">
        <v>41</v>
      </c>
      <c r="D31" s="25" t="s">
        <v>154</v>
      </c>
      <c r="E31" s="20" t="s">
        <v>50</v>
      </c>
      <c r="F31" s="22">
        <v>1</v>
      </c>
      <c r="G31" s="46" t="s">
        <v>86</v>
      </c>
      <c r="H31" s="46" t="s">
        <v>87</v>
      </c>
      <c r="I31" s="46" t="s">
        <v>88</v>
      </c>
      <c r="J31" s="22" t="s">
        <v>38</v>
      </c>
      <c r="K31" s="23">
        <v>1</v>
      </c>
      <c r="L31" s="377"/>
      <c r="M31" s="396"/>
      <c r="N31" s="329"/>
      <c r="O31" s="37" t="s">
        <v>257</v>
      </c>
      <c r="P31" s="30" t="s">
        <v>266</v>
      </c>
      <c r="Q31" s="30">
        <v>8</v>
      </c>
      <c r="R31" s="30">
        <v>8</v>
      </c>
      <c r="S31" s="112">
        <f t="shared" si="0"/>
        <v>1</v>
      </c>
      <c r="T31" s="158" t="s">
        <v>365</v>
      </c>
      <c r="U31" s="49" t="s">
        <v>523</v>
      </c>
      <c r="V31" s="329"/>
      <c r="W31" s="58">
        <v>55000000</v>
      </c>
      <c r="X31" s="168">
        <v>33300000</v>
      </c>
      <c r="Y31" s="174">
        <f aca="true" t="shared" si="1" ref="Y31:Y36">X31/W31</f>
        <v>0.6054545454545455</v>
      </c>
      <c r="Z31" s="58" t="s">
        <v>430</v>
      </c>
      <c r="AA31" s="58" t="s">
        <v>423</v>
      </c>
      <c r="AB31" s="192" t="s">
        <v>435</v>
      </c>
      <c r="AC31" s="398"/>
    </row>
    <row r="32" spans="1:29" s="27" customFormat="1" ht="78" customHeight="1">
      <c r="A32" s="60" t="s">
        <v>33</v>
      </c>
      <c r="B32" s="62" t="s">
        <v>34</v>
      </c>
      <c r="C32" s="20" t="s">
        <v>42</v>
      </c>
      <c r="D32" s="25" t="s">
        <v>152</v>
      </c>
      <c r="E32" s="22">
        <v>0.8</v>
      </c>
      <c r="F32" s="22">
        <v>0.2</v>
      </c>
      <c r="G32" s="46" t="s">
        <v>72</v>
      </c>
      <c r="H32" s="46" t="s">
        <v>73</v>
      </c>
      <c r="I32" s="46" t="s">
        <v>147</v>
      </c>
      <c r="J32" s="20">
        <v>3</v>
      </c>
      <c r="K32" s="26">
        <v>17</v>
      </c>
      <c r="L32" s="377"/>
      <c r="M32" s="369"/>
      <c r="N32" s="329"/>
      <c r="O32" s="37" t="s">
        <v>177</v>
      </c>
      <c r="P32" s="30" t="s">
        <v>270</v>
      </c>
      <c r="Q32" s="31">
        <v>0.6</v>
      </c>
      <c r="R32" s="30">
        <v>0</v>
      </c>
      <c r="S32" s="112">
        <f t="shared" si="0"/>
        <v>0</v>
      </c>
      <c r="T32" s="158" t="s">
        <v>361</v>
      </c>
      <c r="U32" s="99" t="s">
        <v>376</v>
      </c>
      <c r="V32" s="329"/>
      <c r="W32" s="58">
        <v>10993731</v>
      </c>
      <c r="X32" s="168">
        <v>8300000</v>
      </c>
      <c r="Y32" s="174">
        <f t="shared" si="1"/>
        <v>0.7549757220728796</v>
      </c>
      <c r="Z32" s="340" t="s">
        <v>427</v>
      </c>
      <c r="AA32" s="341"/>
      <c r="AB32" s="342"/>
      <c r="AC32" s="398"/>
    </row>
    <row r="33" spans="1:29" s="27" customFormat="1" ht="105" customHeight="1">
      <c r="A33" s="60" t="s">
        <v>33</v>
      </c>
      <c r="B33" s="62" t="s">
        <v>34</v>
      </c>
      <c r="C33" s="20" t="s">
        <v>42</v>
      </c>
      <c r="D33" s="25" t="s">
        <v>152</v>
      </c>
      <c r="E33" s="22">
        <v>1</v>
      </c>
      <c r="F33" s="22">
        <v>1</v>
      </c>
      <c r="G33" s="46" t="s">
        <v>54</v>
      </c>
      <c r="H33" s="46" t="s">
        <v>63</v>
      </c>
      <c r="I33" s="46" t="s">
        <v>64</v>
      </c>
      <c r="J33" s="20">
        <v>0</v>
      </c>
      <c r="K33" s="26">
        <v>1</v>
      </c>
      <c r="L33" s="377">
        <v>2020630010011</v>
      </c>
      <c r="M33" s="329" t="s">
        <v>123</v>
      </c>
      <c r="N33" s="329" t="s">
        <v>131</v>
      </c>
      <c r="O33" s="50" t="s">
        <v>140</v>
      </c>
      <c r="P33" s="30" t="s">
        <v>270</v>
      </c>
      <c r="Q33" s="31">
        <v>0.6</v>
      </c>
      <c r="R33" s="30">
        <v>0</v>
      </c>
      <c r="S33" s="112">
        <f t="shared" si="0"/>
        <v>0</v>
      </c>
      <c r="T33" s="159" t="s">
        <v>367</v>
      </c>
      <c r="U33" s="72" t="s">
        <v>402</v>
      </c>
      <c r="V33" s="329" t="s">
        <v>339</v>
      </c>
      <c r="W33" s="58">
        <v>91000000</v>
      </c>
      <c r="X33" s="168">
        <v>86436000</v>
      </c>
      <c r="Y33" s="174">
        <f t="shared" si="1"/>
        <v>0.9498461538461539</v>
      </c>
      <c r="Z33" s="340" t="s">
        <v>427</v>
      </c>
      <c r="AA33" s="341"/>
      <c r="AB33" s="342"/>
      <c r="AC33" s="398" t="s">
        <v>124</v>
      </c>
    </row>
    <row r="34" spans="1:29" s="27" customFormat="1" ht="69" customHeight="1">
      <c r="A34" s="60" t="s">
        <v>33</v>
      </c>
      <c r="B34" s="62" t="s">
        <v>34</v>
      </c>
      <c r="C34" s="24" t="s">
        <v>41</v>
      </c>
      <c r="D34" s="25" t="s">
        <v>154</v>
      </c>
      <c r="E34" s="20" t="s">
        <v>50</v>
      </c>
      <c r="F34" s="22">
        <v>1</v>
      </c>
      <c r="G34" s="46" t="s">
        <v>86</v>
      </c>
      <c r="H34" s="46" t="s">
        <v>89</v>
      </c>
      <c r="I34" s="46" t="s">
        <v>90</v>
      </c>
      <c r="J34" s="22" t="s">
        <v>38</v>
      </c>
      <c r="K34" s="26">
        <v>7</v>
      </c>
      <c r="L34" s="377"/>
      <c r="M34" s="329"/>
      <c r="N34" s="329"/>
      <c r="O34" s="46" t="s">
        <v>245</v>
      </c>
      <c r="P34" s="30" t="s">
        <v>113</v>
      </c>
      <c r="Q34" s="20">
        <v>2</v>
      </c>
      <c r="R34" s="114">
        <v>1</v>
      </c>
      <c r="S34" s="112">
        <f t="shared" si="0"/>
        <v>0.5</v>
      </c>
      <c r="T34" s="159" t="s">
        <v>368</v>
      </c>
      <c r="U34" s="95" t="s">
        <v>377</v>
      </c>
      <c r="V34" s="329"/>
      <c r="W34" s="58">
        <f>36200000+25000000</f>
        <v>61200000</v>
      </c>
      <c r="X34" s="168">
        <f>36200000+20300000</f>
        <v>56500000</v>
      </c>
      <c r="Y34" s="174">
        <f t="shared" si="1"/>
        <v>0.923202614379085</v>
      </c>
      <c r="Z34" s="58" t="s">
        <v>430</v>
      </c>
      <c r="AA34" s="58" t="s">
        <v>423</v>
      </c>
      <c r="AB34" s="192" t="s">
        <v>436</v>
      </c>
      <c r="AC34" s="398"/>
    </row>
    <row r="35" spans="1:29" s="27" customFormat="1" ht="58.5" customHeight="1">
      <c r="A35" s="60" t="s">
        <v>33</v>
      </c>
      <c r="B35" s="62" t="s">
        <v>34</v>
      </c>
      <c r="C35" s="24" t="s">
        <v>41</v>
      </c>
      <c r="D35" s="25" t="s">
        <v>154</v>
      </c>
      <c r="E35" s="20" t="s">
        <v>50</v>
      </c>
      <c r="F35" s="22">
        <v>1</v>
      </c>
      <c r="G35" s="46" t="s">
        <v>86</v>
      </c>
      <c r="H35" s="46" t="s">
        <v>91</v>
      </c>
      <c r="I35" s="46" t="s">
        <v>92</v>
      </c>
      <c r="J35" s="22" t="s">
        <v>38</v>
      </c>
      <c r="K35" s="26">
        <v>7</v>
      </c>
      <c r="L35" s="377"/>
      <c r="M35" s="329"/>
      <c r="N35" s="329"/>
      <c r="O35" s="37" t="s">
        <v>246</v>
      </c>
      <c r="P35" s="30" t="s">
        <v>113</v>
      </c>
      <c r="Q35" s="20">
        <v>2</v>
      </c>
      <c r="R35" s="114">
        <v>1</v>
      </c>
      <c r="S35" s="112">
        <f t="shared" si="0"/>
        <v>0.5</v>
      </c>
      <c r="T35" s="113" t="s">
        <v>91</v>
      </c>
      <c r="U35" s="96" t="s">
        <v>380</v>
      </c>
      <c r="V35" s="329"/>
      <c r="W35" s="213">
        <v>113122290</v>
      </c>
      <c r="X35" s="212">
        <v>105556087</v>
      </c>
      <c r="Y35" s="174">
        <f t="shared" si="1"/>
        <v>0.9331148352813579</v>
      </c>
      <c r="Z35" s="58" t="s">
        <v>430</v>
      </c>
      <c r="AA35" s="58" t="s">
        <v>423</v>
      </c>
      <c r="AB35" s="192" t="s">
        <v>437</v>
      </c>
      <c r="AC35" s="398"/>
    </row>
    <row r="36" spans="1:29" s="27" customFormat="1" ht="87" customHeight="1">
      <c r="A36" s="399" t="s">
        <v>33</v>
      </c>
      <c r="B36" s="402" t="s">
        <v>34</v>
      </c>
      <c r="C36" s="403" t="s">
        <v>42</v>
      </c>
      <c r="D36" s="403" t="s">
        <v>152</v>
      </c>
      <c r="E36" s="375">
        <v>0.8</v>
      </c>
      <c r="F36" s="375">
        <v>0.2</v>
      </c>
      <c r="G36" s="403" t="s">
        <v>72</v>
      </c>
      <c r="H36" s="403" t="s">
        <v>73</v>
      </c>
      <c r="I36" s="403" t="s">
        <v>147</v>
      </c>
      <c r="J36" s="403">
        <v>3</v>
      </c>
      <c r="K36" s="392">
        <v>17</v>
      </c>
      <c r="L36" s="377"/>
      <c r="M36" s="329"/>
      <c r="N36" s="329"/>
      <c r="O36" s="37" t="s">
        <v>178</v>
      </c>
      <c r="P36" s="30" t="s">
        <v>270</v>
      </c>
      <c r="Q36" s="31">
        <v>0.6</v>
      </c>
      <c r="R36" s="30">
        <v>0</v>
      </c>
      <c r="S36" s="112">
        <f t="shared" si="0"/>
        <v>0</v>
      </c>
      <c r="T36" s="330" t="s">
        <v>361</v>
      </c>
      <c r="U36" s="419" t="s">
        <v>378</v>
      </c>
      <c r="V36" s="329"/>
      <c r="W36" s="328">
        <v>22654963</v>
      </c>
      <c r="X36" s="325">
        <v>22654963</v>
      </c>
      <c r="Y36" s="321">
        <f t="shared" si="1"/>
        <v>1</v>
      </c>
      <c r="Z36" s="340" t="s">
        <v>427</v>
      </c>
      <c r="AA36" s="341"/>
      <c r="AB36" s="342"/>
      <c r="AC36" s="398"/>
    </row>
    <row r="37" spans="1:29" s="27" customFormat="1" ht="78" customHeight="1">
      <c r="A37" s="401"/>
      <c r="B37" s="402"/>
      <c r="C37" s="403"/>
      <c r="D37" s="403"/>
      <c r="E37" s="375"/>
      <c r="F37" s="375"/>
      <c r="G37" s="403"/>
      <c r="H37" s="403"/>
      <c r="I37" s="403"/>
      <c r="J37" s="403"/>
      <c r="K37" s="392"/>
      <c r="L37" s="377"/>
      <c r="M37" s="329"/>
      <c r="N37" s="329"/>
      <c r="O37" s="37" t="s">
        <v>271</v>
      </c>
      <c r="P37" s="30" t="s">
        <v>206</v>
      </c>
      <c r="Q37" s="30">
        <v>1</v>
      </c>
      <c r="R37" s="30">
        <v>1</v>
      </c>
      <c r="S37" s="112">
        <f t="shared" si="0"/>
        <v>1</v>
      </c>
      <c r="T37" s="330"/>
      <c r="U37" s="419"/>
      <c r="V37" s="329"/>
      <c r="W37" s="328"/>
      <c r="X37" s="326"/>
      <c r="Y37" s="323"/>
      <c r="Z37" s="58" t="s">
        <v>430</v>
      </c>
      <c r="AA37" s="58" t="s">
        <v>423</v>
      </c>
      <c r="AB37" s="192" t="s">
        <v>438</v>
      </c>
      <c r="AC37" s="398"/>
    </row>
    <row r="38" spans="1:29" s="27" customFormat="1" ht="54.75" customHeight="1">
      <c r="A38" s="60" t="s">
        <v>33</v>
      </c>
      <c r="B38" s="62" t="s">
        <v>34</v>
      </c>
      <c r="C38" s="20" t="s">
        <v>35</v>
      </c>
      <c r="D38" s="21" t="s">
        <v>39</v>
      </c>
      <c r="E38" s="22">
        <v>1</v>
      </c>
      <c r="F38" s="22">
        <v>1</v>
      </c>
      <c r="G38" s="46" t="s">
        <v>54</v>
      </c>
      <c r="H38" s="46" t="s">
        <v>57</v>
      </c>
      <c r="I38" s="46" t="s">
        <v>151</v>
      </c>
      <c r="J38" s="22" t="s">
        <v>38</v>
      </c>
      <c r="K38" s="23">
        <v>0.8</v>
      </c>
      <c r="L38" s="377"/>
      <c r="M38" s="329"/>
      <c r="N38" s="329"/>
      <c r="O38" s="46" t="s">
        <v>316</v>
      </c>
      <c r="P38" s="30" t="s">
        <v>129</v>
      </c>
      <c r="Q38" s="30">
        <v>2</v>
      </c>
      <c r="R38" s="30">
        <v>2</v>
      </c>
      <c r="S38" s="112">
        <f t="shared" si="0"/>
        <v>1</v>
      </c>
      <c r="T38" s="113" t="s">
        <v>57</v>
      </c>
      <c r="U38" s="95" t="s">
        <v>381</v>
      </c>
      <c r="V38" s="329"/>
      <c r="W38" s="58">
        <f>36200000-10554963</f>
        <v>25645037</v>
      </c>
      <c r="X38" s="168">
        <v>20422950</v>
      </c>
      <c r="Y38" s="174">
        <f>X38/W38</f>
        <v>0.7963704634155919</v>
      </c>
      <c r="Z38" s="58" t="s">
        <v>430</v>
      </c>
      <c r="AA38" s="58" t="s">
        <v>423</v>
      </c>
      <c r="AB38" s="192" t="s">
        <v>439</v>
      </c>
      <c r="AC38" s="398"/>
    </row>
    <row r="39" spans="1:29" s="27" customFormat="1" ht="54.75" customHeight="1">
      <c r="A39" s="60" t="s">
        <v>33</v>
      </c>
      <c r="B39" s="62" t="s">
        <v>34</v>
      </c>
      <c r="C39" s="20" t="s">
        <v>42</v>
      </c>
      <c r="D39" s="25" t="s">
        <v>152</v>
      </c>
      <c r="E39" s="22">
        <v>1</v>
      </c>
      <c r="F39" s="22">
        <v>1</v>
      </c>
      <c r="G39" s="46" t="s">
        <v>54</v>
      </c>
      <c r="H39" s="46" t="s">
        <v>153</v>
      </c>
      <c r="I39" s="46" t="s">
        <v>58</v>
      </c>
      <c r="J39" s="22" t="s">
        <v>38</v>
      </c>
      <c r="K39" s="23">
        <v>1</v>
      </c>
      <c r="L39" s="377"/>
      <c r="M39" s="329"/>
      <c r="N39" s="329"/>
      <c r="O39" s="37" t="s">
        <v>315</v>
      </c>
      <c r="P39" s="30" t="s">
        <v>129</v>
      </c>
      <c r="Q39" s="31">
        <v>1</v>
      </c>
      <c r="R39" s="30">
        <v>1</v>
      </c>
      <c r="S39" s="112">
        <f t="shared" si="0"/>
        <v>1</v>
      </c>
      <c r="T39" s="160" t="s">
        <v>73</v>
      </c>
      <c r="U39" s="72" t="s">
        <v>379</v>
      </c>
      <c r="V39" s="329"/>
      <c r="W39" s="58">
        <v>10000000</v>
      </c>
      <c r="X39" s="168">
        <v>10000000</v>
      </c>
      <c r="Y39" s="174">
        <f>X39/W39</f>
        <v>1</v>
      </c>
      <c r="Z39" s="58" t="s">
        <v>430</v>
      </c>
      <c r="AA39" s="58" t="s">
        <v>423</v>
      </c>
      <c r="AB39" s="192" t="s">
        <v>440</v>
      </c>
      <c r="AC39" s="398"/>
    </row>
    <row r="40" spans="1:29" s="27" customFormat="1" ht="64.5" customHeight="1">
      <c r="A40" s="399" t="s">
        <v>33</v>
      </c>
      <c r="B40" s="408" t="s">
        <v>34</v>
      </c>
      <c r="C40" s="403" t="s">
        <v>42</v>
      </c>
      <c r="D40" s="403" t="s">
        <v>152</v>
      </c>
      <c r="E40" s="375">
        <v>1</v>
      </c>
      <c r="F40" s="375">
        <v>1</v>
      </c>
      <c r="G40" s="397" t="s">
        <v>54</v>
      </c>
      <c r="H40" s="397" t="s">
        <v>65</v>
      </c>
      <c r="I40" s="397" t="s">
        <v>66</v>
      </c>
      <c r="J40" s="375">
        <v>0.3</v>
      </c>
      <c r="K40" s="414">
        <v>0.8</v>
      </c>
      <c r="L40" s="385" t="s">
        <v>340</v>
      </c>
      <c r="M40" s="329" t="s">
        <v>133</v>
      </c>
      <c r="N40" s="329" t="s">
        <v>142</v>
      </c>
      <c r="O40" s="37" t="s">
        <v>323</v>
      </c>
      <c r="P40" s="30" t="s">
        <v>111</v>
      </c>
      <c r="Q40" s="30">
        <v>20</v>
      </c>
      <c r="R40" s="30">
        <v>14</v>
      </c>
      <c r="S40" s="112">
        <f t="shared" si="0"/>
        <v>0.7</v>
      </c>
      <c r="T40" s="393" t="s">
        <v>65</v>
      </c>
      <c r="U40" s="368" t="s">
        <v>383</v>
      </c>
      <c r="V40" s="329" t="s">
        <v>524</v>
      </c>
      <c r="W40" s="328">
        <v>2000000</v>
      </c>
      <c r="X40" s="325">
        <v>2000000</v>
      </c>
      <c r="Y40" s="321">
        <f>X40/W40</f>
        <v>1</v>
      </c>
      <c r="Z40" s="58" t="s">
        <v>430</v>
      </c>
      <c r="AA40" s="58" t="s">
        <v>423</v>
      </c>
      <c r="AB40" s="192" t="s">
        <v>441</v>
      </c>
      <c r="AC40" s="398" t="s">
        <v>124</v>
      </c>
    </row>
    <row r="41" spans="1:29" s="27" customFormat="1" ht="39" customHeight="1">
      <c r="A41" s="400"/>
      <c r="B41" s="408"/>
      <c r="C41" s="403"/>
      <c r="D41" s="403"/>
      <c r="E41" s="375"/>
      <c r="F41" s="375"/>
      <c r="G41" s="397"/>
      <c r="H41" s="397"/>
      <c r="I41" s="397"/>
      <c r="J41" s="375"/>
      <c r="K41" s="414"/>
      <c r="L41" s="385"/>
      <c r="M41" s="329"/>
      <c r="N41" s="329"/>
      <c r="O41" s="37" t="s">
        <v>322</v>
      </c>
      <c r="P41" s="30" t="s">
        <v>215</v>
      </c>
      <c r="Q41" s="110">
        <v>2</v>
      </c>
      <c r="R41" s="114">
        <v>1</v>
      </c>
      <c r="S41" s="112">
        <f t="shared" si="0"/>
        <v>0.5</v>
      </c>
      <c r="T41" s="394"/>
      <c r="U41" s="396"/>
      <c r="V41" s="329"/>
      <c r="W41" s="328"/>
      <c r="X41" s="327"/>
      <c r="Y41" s="322"/>
      <c r="Z41" s="58" t="s">
        <v>430</v>
      </c>
      <c r="AA41" s="58" t="s">
        <v>423</v>
      </c>
      <c r="AB41" s="192" t="s">
        <v>442</v>
      </c>
      <c r="AC41" s="398"/>
    </row>
    <row r="42" spans="1:29" s="27" customFormat="1" ht="39" customHeight="1">
      <c r="A42" s="400"/>
      <c r="B42" s="408"/>
      <c r="C42" s="403"/>
      <c r="D42" s="403"/>
      <c r="E42" s="375"/>
      <c r="F42" s="375"/>
      <c r="G42" s="397"/>
      <c r="H42" s="397"/>
      <c r="I42" s="397"/>
      <c r="J42" s="375"/>
      <c r="K42" s="414"/>
      <c r="L42" s="385"/>
      <c r="M42" s="329"/>
      <c r="N42" s="329"/>
      <c r="O42" s="37" t="s">
        <v>196</v>
      </c>
      <c r="P42" s="30" t="s">
        <v>272</v>
      </c>
      <c r="Q42" s="30">
        <v>3</v>
      </c>
      <c r="R42" s="30">
        <v>2</v>
      </c>
      <c r="S42" s="112">
        <f t="shared" si="0"/>
        <v>0.6666666666666666</v>
      </c>
      <c r="T42" s="394"/>
      <c r="U42" s="396"/>
      <c r="V42" s="329"/>
      <c r="W42" s="328"/>
      <c r="X42" s="327"/>
      <c r="Y42" s="322"/>
      <c r="Z42" s="58" t="s">
        <v>430</v>
      </c>
      <c r="AA42" s="58" t="s">
        <v>423</v>
      </c>
      <c r="AB42" s="192" t="s">
        <v>443</v>
      </c>
      <c r="AC42" s="398"/>
    </row>
    <row r="43" spans="1:29" s="27" customFormat="1" ht="39" customHeight="1">
      <c r="A43" s="400"/>
      <c r="B43" s="408"/>
      <c r="C43" s="403"/>
      <c r="D43" s="403"/>
      <c r="E43" s="375"/>
      <c r="F43" s="375"/>
      <c r="G43" s="397"/>
      <c r="H43" s="397"/>
      <c r="I43" s="397"/>
      <c r="J43" s="375"/>
      <c r="K43" s="414"/>
      <c r="L43" s="385"/>
      <c r="M43" s="329"/>
      <c r="N43" s="329"/>
      <c r="O43" s="37" t="s">
        <v>240</v>
      </c>
      <c r="P43" s="30" t="s">
        <v>273</v>
      </c>
      <c r="Q43" s="30">
        <v>650</v>
      </c>
      <c r="R43" s="30">
        <v>595</v>
      </c>
      <c r="S43" s="112">
        <f t="shared" si="0"/>
        <v>0.9153846153846154</v>
      </c>
      <c r="T43" s="394"/>
      <c r="U43" s="396"/>
      <c r="V43" s="329"/>
      <c r="W43" s="328"/>
      <c r="X43" s="327"/>
      <c r="Y43" s="322"/>
      <c r="Z43" s="182" t="s">
        <v>445</v>
      </c>
      <c r="AA43" s="58" t="s">
        <v>423</v>
      </c>
      <c r="AB43" s="192" t="s">
        <v>444</v>
      </c>
      <c r="AC43" s="398"/>
    </row>
    <row r="44" spans="1:29" s="27" customFormat="1" ht="39" customHeight="1">
      <c r="A44" s="400"/>
      <c r="B44" s="408"/>
      <c r="C44" s="403"/>
      <c r="D44" s="403"/>
      <c r="E44" s="375"/>
      <c r="F44" s="375"/>
      <c r="G44" s="397"/>
      <c r="H44" s="397"/>
      <c r="I44" s="397"/>
      <c r="J44" s="375"/>
      <c r="K44" s="414"/>
      <c r="L44" s="385"/>
      <c r="M44" s="329"/>
      <c r="N44" s="329"/>
      <c r="O44" s="37" t="s">
        <v>247</v>
      </c>
      <c r="P44" s="30" t="s">
        <v>274</v>
      </c>
      <c r="Q44" s="30">
        <v>2</v>
      </c>
      <c r="R44" s="30">
        <v>1</v>
      </c>
      <c r="S44" s="112">
        <f t="shared" si="0"/>
        <v>0.5</v>
      </c>
      <c r="T44" s="394"/>
      <c r="U44" s="396"/>
      <c r="V44" s="329"/>
      <c r="W44" s="328"/>
      <c r="X44" s="327"/>
      <c r="Y44" s="322"/>
      <c r="Z44" s="58" t="s">
        <v>430</v>
      </c>
      <c r="AA44" s="58" t="s">
        <v>423</v>
      </c>
      <c r="AB44" s="192" t="s">
        <v>446</v>
      </c>
      <c r="AC44" s="398"/>
    </row>
    <row r="45" spans="1:29" s="27" customFormat="1" ht="39" customHeight="1">
      <c r="A45" s="400"/>
      <c r="B45" s="408"/>
      <c r="C45" s="403"/>
      <c r="D45" s="403"/>
      <c r="E45" s="375"/>
      <c r="F45" s="375"/>
      <c r="G45" s="397"/>
      <c r="H45" s="397"/>
      <c r="I45" s="397"/>
      <c r="J45" s="375"/>
      <c r="K45" s="414"/>
      <c r="L45" s="385"/>
      <c r="M45" s="329"/>
      <c r="N45" s="329"/>
      <c r="O45" s="37" t="s">
        <v>248</v>
      </c>
      <c r="P45" s="30" t="s">
        <v>275</v>
      </c>
      <c r="Q45" s="30">
        <v>2</v>
      </c>
      <c r="R45" s="30">
        <v>1</v>
      </c>
      <c r="S45" s="112">
        <f t="shared" si="0"/>
        <v>0.5</v>
      </c>
      <c r="T45" s="394"/>
      <c r="U45" s="396"/>
      <c r="V45" s="329"/>
      <c r="W45" s="328"/>
      <c r="X45" s="327"/>
      <c r="Y45" s="322"/>
      <c r="Z45" s="58" t="s">
        <v>430</v>
      </c>
      <c r="AA45" s="58" t="s">
        <v>423</v>
      </c>
      <c r="AB45" s="192" t="s">
        <v>447</v>
      </c>
      <c r="AC45" s="398"/>
    </row>
    <row r="46" spans="1:29" s="27" customFormat="1" ht="39" customHeight="1">
      <c r="A46" s="400"/>
      <c r="B46" s="408"/>
      <c r="C46" s="403"/>
      <c r="D46" s="403"/>
      <c r="E46" s="375"/>
      <c r="F46" s="375"/>
      <c r="G46" s="397"/>
      <c r="H46" s="397"/>
      <c r="I46" s="397"/>
      <c r="J46" s="375"/>
      <c r="K46" s="414"/>
      <c r="L46" s="385"/>
      <c r="M46" s="329"/>
      <c r="N46" s="329"/>
      <c r="O46" s="37" t="s">
        <v>197</v>
      </c>
      <c r="P46" s="30" t="s">
        <v>276</v>
      </c>
      <c r="Q46" s="30">
        <v>1100</v>
      </c>
      <c r="R46" s="30">
        <v>1100</v>
      </c>
      <c r="S46" s="112">
        <f t="shared" si="0"/>
        <v>1</v>
      </c>
      <c r="T46" s="394"/>
      <c r="U46" s="396"/>
      <c r="V46" s="329"/>
      <c r="W46" s="328"/>
      <c r="X46" s="327"/>
      <c r="Y46" s="322"/>
      <c r="Z46" s="182">
        <v>1100</v>
      </c>
      <c r="AA46" s="58" t="s">
        <v>423</v>
      </c>
      <c r="AB46" s="192" t="s">
        <v>448</v>
      </c>
      <c r="AC46" s="398"/>
    </row>
    <row r="47" spans="1:29" s="27" customFormat="1" ht="47.25" customHeight="1">
      <c r="A47" s="400"/>
      <c r="B47" s="408"/>
      <c r="C47" s="403"/>
      <c r="D47" s="403"/>
      <c r="E47" s="375"/>
      <c r="F47" s="375"/>
      <c r="G47" s="397"/>
      <c r="H47" s="397"/>
      <c r="I47" s="397"/>
      <c r="J47" s="375"/>
      <c r="K47" s="414"/>
      <c r="L47" s="385"/>
      <c r="M47" s="329"/>
      <c r="N47" s="329"/>
      <c r="O47" s="37" t="s">
        <v>249</v>
      </c>
      <c r="P47" s="30" t="s">
        <v>277</v>
      </c>
      <c r="Q47" s="30">
        <v>2</v>
      </c>
      <c r="R47" s="30">
        <v>1</v>
      </c>
      <c r="S47" s="112">
        <f t="shared" si="0"/>
        <v>0.5</v>
      </c>
      <c r="T47" s="394"/>
      <c r="U47" s="396"/>
      <c r="V47" s="329"/>
      <c r="W47" s="328"/>
      <c r="X47" s="327"/>
      <c r="Y47" s="322"/>
      <c r="Z47" s="58" t="s">
        <v>430</v>
      </c>
      <c r="AA47" s="58" t="s">
        <v>423</v>
      </c>
      <c r="AB47" s="192" t="s">
        <v>449</v>
      </c>
      <c r="AC47" s="398"/>
    </row>
    <row r="48" spans="1:29" s="27" customFormat="1" ht="39" customHeight="1">
      <c r="A48" s="400"/>
      <c r="B48" s="408"/>
      <c r="C48" s="403"/>
      <c r="D48" s="403"/>
      <c r="E48" s="375"/>
      <c r="F48" s="375"/>
      <c r="G48" s="397"/>
      <c r="H48" s="397"/>
      <c r="I48" s="397"/>
      <c r="J48" s="375"/>
      <c r="K48" s="414"/>
      <c r="L48" s="385"/>
      <c r="M48" s="329"/>
      <c r="N48" s="329"/>
      <c r="O48" s="37" t="s">
        <v>198</v>
      </c>
      <c r="P48" s="30" t="s">
        <v>199</v>
      </c>
      <c r="Q48" s="31">
        <v>1</v>
      </c>
      <c r="R48" s="93">
        <v>100</v>
      </c>
      <c r="S48" s="200">
        <v>1</v>
      </c>
      <c r="T48" s="394"/>
      <c r="U48" s="396"/>
      <c r="V48" s="329"/>
      <c r="W48" s="328"/>
      <c r="X48" s="327"/>
      <c r="Y48" s="322"/>
      <c r="Z48" s="58" t="s">
        <v>430</v>
      </c>
      <c r="AA48" s="58" t="s">
        <v>423</v>
      </c>
      <c r="AB48" s="192" t="s">
        <v>450</v>
      </c>
      <c r="AC48" s="398"/>
    </row>
    <row r="49" spans="1:29" s="27" customFormat="1" ht="48" customHeight="1">
      <c r="A49" s="400"/>
      <c r="B49" s="408"/>
      <c r="C49" s="403"/>
      <c r="D49" s="403"/>
      <c r="E49" s="375"/>
      <c r="F49" s="375"/>
      <c r="G49" s="397"/>
      <c r="H49" s="397"/>
      <c r="I49" s="397"/>
      <c r="J49" s="375"/>
      <c r="K49" s="414"/>
      <c r="L49" s="385"/>
      <c r="M49" s="329"/>
      <c r="N49" s="329"/>
      <c r="O49" s="37" t="s">
        <v>351</v>
      </c>
      <c r="P49" s="30" t="s">
        <v>278</v>
      </c>
      <c r="Q49" s="30">
        <v>6</v>
      </c>
      <c r="R49" s="30">
        <v>4</v>
      </c>
      <c r="S49" s="112">
        <f t="shared" si="0"/>
        <v>0.6666666666666666</v>
      </c>
      <c r="T49" s="394"/>
      <c r="U49" s="396"/>
      <c r="V49" s="329"/>
      <c r="W49" s="328"/>
      <c r="X49" s="327"/>
      <c r="Y49" s="322"/>
      <c r="Z49" s="58" t="s">
        <v>430</v>
      </c>
      <c r="AA49" s="58" t="s">
        <v>423</v>
      </c>
      <c r="AB49" s="192" t="s">
        <v>451</v>
      </c>
      <c r="AC49" s="398"/>
    </row>
    <row r="50" spans="1:29" s="27" customFormat="1" ht="48" customHeight="1">
      <c r="A50" s="400"/>
      <c r="B50" s="408"/>
      <c r="C50" s="403"/>
      <c r="D50" s="403"/>
      <c r="E50" s="375"/>
      <c r="F50" s="375"/>
      <c r="G50" s="397"/>
      <c r="H50" s="397"/>
      <c r="I50" s="397"/>
      <c r="J50" s="375"/>
      <c r="K50" s="414"/>
      <c r="L50" s="385"/>
      <c r="M50" s="329"/>
      <c r="N50" s="329"/>
      <c r="O50" s="37" t="s">
        <v>200</v>
      </c>
      <c r="P50" s="30" t="s">
        <v>279</v>
      </c>
      <c r="Q50" s="30">
        <v>4</v>
      </c>
      <c r="R50" s="30">
        <v>3</v>
      </c>
      <c r="S50" s="112">
        <f t="shared" si="0"/>
        <v>0.75</v>
      </c>
      <c r="T50" s="394"/>
      <c r="U50" s="396"/>
      <c r="V50" s="329"/>
      <c r="W50" s="328"/>
      <c r="X50" s="327"/>
      <c r="Y50" s="322"/>
      <c r="Z50" s="58" t="s">
        <v>430</v>
      </c>
      <c r="AA50" s="58" t="s">
        <v>423</v>
      </c>
      <c r="AB50" s="192" t="s">
        <v>452</v>
      </c>
      <c r="AC50" s="398"/>
    </row>
    <row r="51" spans="1:29" s="27" customFormat="1" ht="48" customHeight="1">
      <c r="A51" s="400"/>
      <c r="B51" s="408"/>
      <c r="C51" s="403"/>
      <c r="D51" s="403"/>
      <c r="E51" s="375"/>
      <c r="F51" s="375"/>
      <c r="G51" s="397"/>
      <c r="H51" s="397"/>
      <c r="I51" s="397"/>
      <c r="J51" s="375"/>
      <c r="K51" s="414"/>
      <c r="L51" s="385"/>
      <c r="M51" s="329"/>
      <c r="N51" s="329"/>
      <c r="O51" s="37" t="s">
        <v>201</v>
      </c>
      <c r="P51" s="30" t="s">
        <v>280</v>
      </c>
      <c r="Q51" s="30">
        <v>2000</v>
      </c>
      <c r="R51" s="30">
        <v>2000</v>
      </c>
      <c r="S51" s="112">
        <f t="shared" si="0"/>
        <v>1</v>
      </c>
      <c r="T51" s="394"/>
      <c r="U51" s="396"/>
      <c r="V51" s="329"/>
      <c r="W51" s="328"/>
      <c r="X51" s="327"/>
      <c r="Y51" s="322"/>
      <c r="Z51" s="58" t="s">
        <v>430</v>
      </c>
      <c r="AA51" s="58" t="s">
        <v>423</v>
      </c>
      <c r="AB51" s="192" t="s">
        <v>453</v>
      </c>
      <c r="AC51" s="398"/>
    </row>
    <row r="52" spans="1:29" s="27" customFormat="1" ht="48" customHeight="1">
      <c r="A52" s="400"/>
      <c r="B52" s="408"/>
      <c r="C52" s="403"/>
      <c r="D52" s="403"/>
      <c r="E52" s="375"/>
      <c r="F52" s="375"/>
      <c r="G52" s="397"/>
      <c r="H52" s="397"/>
      <c r="I52" s="397"/>
      <c r="J52" s="375"/>
      <c r="K52" s="414"/>
      <c r="L52" s="385"/>
      <c r="M52" s="329"/>
      <c r="N52" s="329"/>
      <c r="O52" s="37" t="s">
        <v>283</v>
      </c>
      <c r="P52" s="59" t="s">
        <v>285</v>
      </c>
      <c r="Q52" s="30">
        <v>2</v>
      </c>
      <c r="R52" s="30">
        <v>1</v>
      </c>
      <c r="S52" s="112">
        <f t="shared" si="0"/>
        <v>0.5</v>
      </c>
      <c r="T52" s="394"/>
      <c r="U52" s="396"/>
      <c r="V52" s="329"/>
      <c r="W52" s="328"/>
      <c r="X52" s="327"/>
      <c r="Y52" s="322"/>
      <c r="Z52" s="58" t="s">
        <v>430</v>
      </c>
      <c r="AA52" s="58" t="s">
        <v>423</v>
      </c>
      <c r="AB52" s="192" t="s">
        <v>454</v>
      </c>
      <c r="AC52" s="398"/>
    </row>
    <row r="53" spans="1:29" s="27" customFormat="1" ht="48" customHeight="1">
      <c r="A53" s="401"/>
      <c r="B53" s="408"/>
      <c r="C53" s="403"/>
      <c r="D53" s="403"/>
      <c r="E53" s="375"/>
      <c r="F53" s="375"/>
      <c r="G53" s="397"/>
      <c r="H53" s="397"/>
      <c r="I53" s="397"/>
      <c r="J53" s="375"/>
      <c r="K53" s="414"/>
      <c r="L53" s="385"/>
      <c r="M53" s="329"/>
      <c r="N53" s="329"/>
      <c r="O53" s="37" t="s">
        <v>284</v>
      </c>
      <c r="P53" s="59" t="s">
        <v>286</v>
      </c>
      <c r="Q53" s="30">
        <v>1</v>
      </c>
      <c r="R53" s="30">
        <v>0</v>
      </c>
      <c r="S53" s="112">
        <f t="shared" si="0"/>
        <v>0</v>
      </c>
      <c r="T53" s="394"/>
      <c r="U53" s="396"/>
      <c r="V53" s="329"/>
      <c r="W53" s="328"/>
      <c r="X53" s="326"/>
      <c r="Y53" s="323"/>
      <c r="Z53" s="340" t="s">
        <v>427</v>
      </c>
      <c r="AA53" s="341"/>
      <c r="AB53" s="342"/>
      <c r="AC53" s="398"/>
    </row>
    <row r="54" spans="1:29" s="27" customFormat="1" ht="78" customHeight="1">
      <c r="A54" s="60" t="s">
        <v>33</v>
      </c>
      <c r="B54" s="62" t="s">
        <v>34</v>
      </c>
      <c r="C54" s="20" t="s">
        <v>42</v>
      </c>
      <c r="D54" s="25" t="s">
        <v>152</v>
      </c>
      <c r="E54" s="22">
        <v>1</v>
      </c>
      <c r="F54" s="22">
        <v>1</v>
      </c>
      <c r="G54" s="46" t="s">
        <v>54</v>
      </c>
      <c r="H54" s="46" t="s">
        <v>61</v>
      </c>
      <c r="I54" s="46" t="s">
        <v>62</v>
      </c>
      <c r="J54" s="20">
        <v>0</v>
      </c>
      <c r="K54" s="26">
        <v>3</v>
      </c>
      <c r="L54" s="385"/>
      <c r="M54" s="329"/>
      <c r="N54" s="329"/>
      <c r="O54" s="37" t="s">
        <v>179</v>
      </c>
      <c r="P54" s="30" t="s">
        <v>270</v>
      </c>
      <c r="Q54" s="31">
        <v>0.6</v>
      </c>
      <c r="R54" s="30">
        <v>0</v>
      </c>
      <c r="S54" s="112">
        <f t="shared" si="0"/>
        <v>0</v>
      </c>
      <c r="T54" s="116" t="s">
        <v>61</v>
      </c>
      <c r="U54" s="97" t="s">
        <v>383</v>
      </c>
      <c r="V54" s="329"/>
      <c r="W54" s="58">
        <v>2000000</v>
      </c>
      <c r="X54" s="177">
        <v>2000000</v>
      </c>
      <c r="Y54" s="145">
        <f>X54/W54</f>
        <v>1</v>
      </c>
      <c r="Z54" s="340" t="s">
        <v>427</v>
      </c>
      <c r="AA54" s="341"/>
      <c r="AB54" s="342"/>
      <c r="AC54" s="398"/>
    </row>
    <row r="55" spans="1:29" s="27" customFormat="1" ht="54" customHeight="1">
      <c r="A55" s="60" t="s">
        <v>33</v>
      </c>
      <c r="B55" s="62" t="s">
        <v>34</v>
      </c>
      <c r="C55" s="20" t="s">
        <v>42</v>
      </c>
      <c r="D55" s="25" t="s">
        <v>152</v>
      </c>
      <c r="E55" s="22">
        <v>0.8</v>
      </c>
      <c r="F55" s="22">
        <v>0.2</v>
      </c>
      <c r="G55" s="46" t="s">
        <v>72</v>
      </c>
      <c r="H55" s="46" t="s">
        <v>73</v>
      </c>
      <c r="I55" s="403" t="s">
        <v>147</v>
      </c>
      <c r="J55" s="403">
        <v>3</v>
      </c>
      <c r="K55" s="392">
        <v>17</v>
      </c>
      <c r="L55" s="385"/>
      <c r="M55" s="329"/>
      <c r="N55" s="329"/>
      <c r="O55" s="37" t="s">
        <v>180</v>
      </c>
      <c r="P55" s="30" t="s">
        <v>270</v>
      </c>
      <c r="Q55" s="31">
        <v>0.6</v>
      </c>
      <c r="R55" s="30">
        <v>0</v>
      </c>
      <c r="S55" s="112">
        <f t="shared" si="0"/>
        <v>0</v>
      </c>
      <c r="T55" s="158" t="s">
        <v>361</v>
      </c>
      <c r="U55" s="98" t="s">
        <v>382</v>
      </c>
      <c r="V55" s="329"/>
      <c r="W55" s="58">
        <v>150000000</v>
      </c>
      <c r="X55" s="177">
        <v>134844666</v>
      </c>
      <c r="Y55" s="145">
        <f>X55/W55</f>
        <v>0.89896444</v>
      </c>
      <c r="Z55" s="340" t="s">
        <v>427</v>
      </c>
      <c r="AA55" s="341"/>
      <c r="AB55" s="342"/>
      <c r="AC55" s="398"/>
    </row>
    <row r="56" spans="1:29" s="27" customFormat="1" ht="54" customHeight="1">
      <c r="A56" s="60" t="s">
        <v>33</v>
      </c>
      <c r="B56" s="62" t="s">
        <v>34</v>
      </c>
      <c r="C56" s="20" t="s">
        <v>42</v>
      </c>
      <c r="D56" s="25" t="s">
        <v>152</v>
      </c>
      <c r="E56" s="22">
        <v>0.8</v>
      </c>
      <c r="F56" s="22">
        <v>0.2</v>
      </c>
      <c r="G56" s="46" t="s">
        <v>72</v>
      </c>
      <c r="H56" s="46" t="s">
        <v>73</v>
      </c>
      <c r="I56" s="403"/>
      <c r="J56" s="403"/>
      <c r="K56" s="392"/>
      <c r="L56" s="385"/>
      <c r="M56" s="329"/>
      <c r="N56" s="329"/>
      <c r="O56" s="37" t="s">
        <v>281</v>
      </c>
      <c r="P56" s="30" t="s">
        <v>206</v>
      </c>
      <c r="Q56" s="30">
        <v>1</v>
      </c>
      <c r="R56" s="30">
        <v>0</v>
      </c>
      <c r="S56" s="112">
        <f t="shared" si="0"/>
        <v>0</v>
      </c>
      <c r="T56" s="158" t="s">
        <v>361</v>
      </c>
      <c r="U56" s="98" t="s">
        <v>382</v>
      </c>
      <c r="V56" s="329"/>
      <c r="W56" s="58">
        <f>500000+568000+500000+4387334</f>
        <v>5955334</v>
      </c>
      <c r="X56" s="177">
        <v>5955334</v>
      </c>
      <c r="Y56" s="145">
        <f>X56/W56</f>
        <v>1</v>
      </c>
      <c r="Z56" s="340" t="s">
        <v>427</v>
      </c>
      <c r="AA56" s="341"/>
      <c r="AB56" s="342"/>
      <c r="AC56" s="398"/>
    </row>
    <row r="57" spans="1:29" s="27" customFormat="1" ht="66.75" customHeight="1">
      <c r="A57" s="60" t="s">
        <v>33</v>
      </c>
      <c r="B57" s="62" t="s">
        <v>34</v>
      </c>
      <c r="C57" s="20" t="s">
        <v>42</v>
      </c>
      <c r="D57" s="25" t="s">
        <v>152</v>
      </c>
      <c r="E57" s="22">
        <v>0.8</v>
      </c>
      <c r="F57" s="22">
        <v>0.2</v>
      </c>
      <c r="G57" s="46" t="s">
        <v>72</v>
      </c>
      <c r="H57" s="46" t="s">
        <v>73</v>
      </c>
      <c r="I57" s="403"/>
      <c r="J57" s="403"/>
      <c r="K57" s="392"/>
      <c r="L57" s="385"/>
      <c r="M57" s="329"/>
      <c r="N57" s="329"/>
      <c r="O57" s="37" t="s">
        <v>282</v>
      </c>
      <c r="P57" s="30" t="s">
        <v>287</v>
      </c>
      <c r="Q57" s="30">
        <v>1</v>
      </c>
      <c r="R57" s="30">
        <v>0</v>
      </c>
      <c r="S57" s="112">
        <f t="shared" si="0"/>
        <v>0</v>
      </c>
      <c r="T57" s="158" t="s">
        <v>361</v>
      </c>
      <c r="U57" s="98" t="s">
        <v>525</v>
      </c>
      <c r="V57" s="329"/>
      <c r="W57" s="58">
        <v>95000000</v>
      </c>
      <c r="X57" s="177">
        <v>77600000</v>
      </c>
      <c r="Y57" s="145">
        <f>X57/W57</f>
        <v>0.8168421052631579</v>
      </c>
      <c r="Z57" s="340" t="s">
        <v>427</v>
      </c>
      <c r="AA57" s="341"/>
      <c r="AB57" s="342"/>
      <c r="AC57" s="398"/>
    </row>
    <row r="58" spans="1:29" s="27" customFormat="1" ht="59.25" customHeight="1">
      <c r="A58" s="399" t="s">
        <v>33</v>
      </c>
      <c r="B58" s="408" t="s">
        <v>34</v>
      </c>
      <c r="C58" s="403" t="s">
        <v>42</v>
      </c>
      <c r="D58" s="403" t="s">
        <v>152</v>
      </c>
      <c r="E58" s="375">
        <v>1</v>
      </c>
      <c r="F58" s="375">
        <v>1</v>
      </c>
      <c r="G58" s="397" t="s">
        <v>54</v>
      </c>
      <c r="H58" s="397" t="s">
        <v>67</v>
      </c>
      <c r="I58" s="397" t="s">
        <v>68</v>
      </c>
      <c r="J58" s="403">
        <v>4</v>
      </c>
      <c r="K58" s="392">
        <v>4</v>
      </c>
      <c r="L58" s="377">
        <v>2020630010020</v>
      </c>
      <c r="M58" s="329" t="s">
        <v>116</v>
      </c>
      <c r="N58" s="329" t="s">
        <v>126</v>
      </c>
      <c r="O58" s="37" t="s">
        <v>202</v>
      </c>
      <c r="P58" s="30" t="s">
        <v>113</v>
      </c>
      <c r="Q58" s="30">
        <v>1</v>
      </c>
      <c r="R58" s="30">
        <v>1</v>
      </c>
      <c r="S58" s="112">
        <f t="shared" si="0"/>
        <v>1</v>
      </c>
      <c r="T58" s="385" t="s">
        <v>67</v>
      </c>
      <c r="U58" s="329" t="s">
        <v>384</v>
      </c>
      <c r="V58" s="329" t="s">
        <v>341</v>
      </c>
      <c r="W58" s="328">
        <v>370000000</v>
      </c>
      <c r="X58" s="325">
        <v>370000000</v>
      </c>
      <c r="Y58" s="321">
        <f>X58/W58</f>
        <v>1</v>
      </c>
      <c r="Z58" s="58" t="s">
        <v>430</v>
      </c>
      <c r="AA58" s="58" t="s">
        <v>423</v>
      </c>
      <c r="AB58" s="138" t="s">
        <v>455</v>
      </c>
      <c r="AC58" s="398" t="s">
        <v>124</v>
      </c>
    </row>
    <row r="59" spans="1:29" s="27" customFormat="1" ht="69" customHeight="1">
      <c r="A59" s="401"/>
      <c r="B59" s="408"/>
      <c r="C59" s="403"/>
      <c r="D59" s="403"/>
      <c r="E59" s="375"/>
      <c r="F59" s="375"/>
      <c r="G59" s="397"/>
      <c r="H59" s="397"/>
      <c r="I59" s="397"/>
      <c r="J59" s="403"/>
      <c r="K59" s="392"/>
      <c r="L59" s="377"/>
      <c r="M59" s="329"/>
      <c r="N59" s="329"/>
      <c r="O59" s="37" t="s">
        <v>250</v>
      </c>
      <c r="P59" s="30" t="s">
        <v>288</v>
      </c>
      <c r="Q59" s="30">
        <v>2</v>
      </c>
      <c r="R59" s="30">
        <v>1</v>
      </c>
      <c r="S59" s="112">
        <f t="shared" si="0"/>
        <v>0.5</v>
      </c>
      <c r="T59" s="385"/>
      <c r="U59" s="329"/>
      <c r="V59" s="329"/>
      <c r="W59" s="328"/>
      <c r="X59" s="326"/>
      <c r="Y59" s="323"/>
      <c r="Z59" s="58" t="s">
        <v>430</v>
      </c>
      <c r="AA59" s="58" t="s">
        <v>423</v>
      </c>
      <c r="AB59" s="192" t="s">
        <v>456</v>
      </c>
      <c r="AC59" s="398"/>
    </row>
    <row r="60" spans="1:29" s="27" customFormat="1" ht="60.75" customHeight="1">
      <c r="A60" s="399" t="s">
        <v>33</v>
      </c>
      <c r="B60" s="408" t="s">
        <v>34</v>
      </c>
      <c r="C60" s="403" t="s">
        <v>42</v>
      </c>
      <c r="D60" s="403" t="s">
        <v>152</v>
      </c>
      <c r="E60" s="375">
        <v>1</v>
      </c>
      <c r="F60" s="375">
        <v>1</v>
      </c>
      <c r="G60" s="397" t="s">
        <v>54</v>
      </c>
      <c r="H60" s="397" t="s">
        <v>143</v>
      </c>
      <c r="I60" s="397" t="s">
        <v>69</v>
      </c>
      <c r="J60" s="403">
        <v>4</v>
      </c>
      <c r="K60" s="392">
        <v>4</v>
      </c>
      <c r="L60" s="377">
        <v>2020630010013</v>
      </c>
      <c r="M60" s="329" t="s">
        <v>110</v>
      </c>
      <c r="N60" s="418" t="s">
        <v>144</v>
      </c>
      <c r="O60" s="37" t="s">
        <v>207</v>
      </c>
      <c r="P60" s="30" t="s">
        <v>113</v>
      </c>
      <c r="Q60" s="30">
        <v>3</v>
      </c>
      <c r="R60" s="30">
        <v>3</v>
      </c>
      <c r="S60" s="112">
        <f t="shared" si="0"/>
        <v>1</v>
      </c>
      <c r="T60" s="385" t="s">
        <v>362</v>
      </c>
      <c r="U60" s="329" t="s">
        <v>385</v>
      </c>
      <c r="V60" s="329" t="s">
        <v>342</v>
      </c>
      <c r="W60" s="328">
        <f>16000000+210000000</f>
        <v>226000000</v>
      </c>
      <c r="X60" s="325">
        <f>16000000+158750000</f>
        <v>174750000</v>
      </c>
      <c r="Y60" s="321">
        <f>X60/W60</f>
        <v>0.7732300884955752</v>
      </c>
      <c r="Z60" s="58" t="s">
        <v>430</v>
      </c>
      <c r="AA60" s="58" t="s">
        <v>423</v>
      </c>
      <c r="AB60" s="192" t="s">
        <v>457</v>
      </c>
      <c r="AC60" s="398" t="s">
        <v>124</v>
      </c>
    </row>
    <row r="61" spans="1:29" s="27" customFormat="1" ht="54.75" customHeight="1">
      <c r="A61" s="401"/>
      <c r="B61" s="408"/>
      <c r="C61" s="403"/>
      <c r="D61" s="403"/>
      <c r="E61" s="375"/>
      <c r="F61" s="375"/>
      <c r="G61" s="397"/>
      <c r="H61" s="397"/>
      <c r="I61" s="397"/>
      <c r="J61" s="403"/>
      <c r="K61" s="392"/>
      <c r="L61" s="377"/>
      <c r="M61" s="329"/>
      <c r="N61" s="418"/>
      <c r="O61" s="37" t="s">
        <v>203</v>
      </c>
      <c r="P61" s="30" t="s">
        <v>204</v>
      </c>
      <c r="Q61" s="30">
        <v>12</v>
      </c>
      <c r="R61" s="30">
        <v>9</v>
      </c>
      <c r="S61" s="112">
        <f t="shared" si="0"/>
        <v>0.75</v>
      </c>
      <c r="T61" s="385"/>
      <c r="U61" s="329"/>
      <c r="V61" s="329"/>
      <c r="W61" s="328"/>
      <c r="X61" s="326"/>
      <c r="Y61" s="323"/>
      <c r="Z61" s="58" t="s">
        <v>430</v>
      </c>
      <c r="AA61" s="58" t="s">
        <v>423</v>
      </c>
      <c r="AB61" s="192" t="s">
        <v>458</v>
      </c>
      <c r="AC61" s="398"/>
    </row>
    <row r="62" spans="1:29" s="1" customFormat="1" ht="66" customHeight="1">
      <c r="A62" s="399" t="s">
        <v>33</v>
      </c>
      <c r="B62" s="408" t="s">
        <v>34</v>
      </c>
      <c r="C62" s="403" t="s">
        <v>42</v>
      </c>
      <c r="D62" s="403" t="s">
        <v>152</v>
      </c>
      <c r="E62" s="403" t="s">
        <v>50</v>
      </c>
      <c r="F62" s="375">
        <v>1</v>
      </c>
      <c r="G62" s="397" t="s">
        <v>86</v>
      </c>
      <c r="H62" s="397" t="s">
        <v>103</v>
      </c>
      <c r="I62" s="397" t="s">
        <v>104</v>
      </c>
      <c r="J62" s="403">
        <v>0</v>
      </c>
      <c r="K62" s="392">
        <v>2</v>
      </c>
      <c r="L62" s="377"/>
      <c r="M62" s="329"/>
      <c r="N62" s="418"/>
      <c r="O62" s="37" t="s">
        <v>208</v>
      </c>
      <c r="P62" s="30" t="s">
        <v>270</v>
      </c>
      <c r="Q62" s="31">
        <v>0.6</v>
      </c>
      <c r="R62" s="30">
        <v>0</v>
      </c>
      <c r="S62" s="112">
        <f t="shared" si="0"/>
        <v>0</v>
      </c>
      <c r="T62" s="385" t="s">
        <v>361</v>
      </c>
      <c r="U62" s="329" t="s">
        <v>389</v>
      </c>
      <c r="V62" s="329"/>
      <c r="W62" s="328">
        <v>377500</v>
      </c>
      <c r="X62" s="325">
        <v>0</v>
      </c>
      <c r="Y62" s="321">
        <f>X62/W62</f>
        <v>0</v>
      </c>
      <c r="Z62" s="340" t="s">
        <v>427</v>
      </c>
      <c r="AA62" s="341"/>
      <c r="AB62" s="342"/>
      <c r="AC62" s="398"/>
    </row>
    <row r="63" spans="1:29" s="1" customFormat="1" ht="69" customHeight="1">
      <c r="A63" s="401"/>
      <c r="B63" s="408"/>
      <c r="C63" s="403"/>
      <c r="D63" s="403"/>
      <c r="E63" s="403"/>
      <c r="F63" s="375"/>
      <c r="G63" s="397"/>
      <c r="H63" s="397"/>
      <c r="I63" s="397"/>
      <c r="J63" s="403"/>
      <c r="K63" s="392"/>
      <c r="L63" s="377"/>
      <c r="M63" s="329"/>
      <c r="N63" s="418"/>
      <c r="O63" s="37" t="s">
        <v>205</v>
      </c>
      <c r="P63" s="30" t="s">
        <v>289</v>
      </c>
      <c r="Q63" s="31">
        <v>0.6</v>
      </c>
      <c r="R63" s="30">
        <v>0</v>
      </c>
      <c r="S63" s="112">
        <f t="shared" si="0"/>
        <v>0</v>
      </c>
      <c r="T63" s="385"/>
      <c r="U63" s="329"/>
      <c r="V63" s="329"/>
      <c r="W63" s="328"/>
      <c r="X63" s="326"/>
      <c r="Y63" s="323"/>
      <c r="Z63" s="340" t="s">
        <v>427</v>
      </c>
      <c r="AA63" s="341"/>
      <c r="AB63" s="342"/>
      <c r="AC63" s="398"/>
    </row>
    <row r="64" spans="1:29" s="27" customFormat="1" ht="79.5" customHeight="1">
      <c r="A64" s="399" t="s">
        <v>33</v>
      </c>
      <c r="B64" s="408" t="s">
        <v>34</v>
      </c>
      <c r="C64" s="403" t="s">
        <v>42</v>
      </c>
      <c r="D64" s="403" t="s">
        <v>152</v>
      </c>
      <c r="E64" s="375">
        <v>1</v>
      </c>
      <c r="F64" s="375">
        <v>1</v>
      </c>
      <c r="G64" s="397" t="s">
        <v>54</v>
      </c>
      <c r="H64" s="397" t="s">
        <v>145</v>
      </c>
      <c r="I64" s="397" t="s">
        <v>146</v>
      </c>
      <c r="J64" s="403">
        <v>0</v>
      </c>
      <c r="K64" s="392">
        <v>1</v>
      </c>
      <c r="L64" s="377">
        <v>2020630010009</v>
      </c>
      <c r="M64" s="329" t="s">
        <v>115</v>
      </c>
      <c r="N64" s="329" t="s">
        <v>132</v>
      </c>
      <c r="O64" s="49" t="s">
        <v>209</v>
      </c>
      <c r="P64" s="30" t="s">
        <v>270</v>
      </c>
      <c r="Q64" s="31">
        <v>0.6</v>
      </c>
      <c r="R64" s="30">
        <v>0</v>
      </c>
      <c r="S64" s="112">
        <f t="shared" si="0"/>
        <v>0</v>
      </c>
      <c r="T64" s="385" t="s">
        <v>361</v>
      </c>
      <c r="U64" s="329" t="s">
        <v>387</v>
      </c>
      <c r="V64" s="329" t="s">
        <v>522</v>
      </c>
      <c r="W64" s="58">
        <v>68949333</v>
      </c>
      <c r="X64" s="168">
        <f>83500000-40448000</f>
        <v>43052000</v>
      </c>
      <c r="Y64" s="174">
        <f>X64/W64</f>
        <v>0.6244005290087433</v>
      </c>
      <c r="Z64" s="340" t="s">
        <v>427</v>
      </c>
      <c r="AA64" s="341"/>
      <c r="AB64" s="342"/>
      <c r="AC64" s="398" t="s">
        <v>124</v>
      </c>
    </row>
    <row r="65" spans="1:29" s="27" customFormat="1" ht="69" customHeight="1">
      <c r="A65" s="401"/>
      <c r="B65" s="408"/>
      <c r="C65" s="403"/>
      <c r="D65" s="403"/>
      <c r="E65" s="375"/>
      <c r="F65" s="375"/>
      <c r="G65" s="397"/>
      <c r="H65" s="397"/>
      <c r="I65" s="397"/>
      <c r="J65" s="403"/>
      <c r="K65" s="392"/>
      <c r="L65" s="377"/>
      <c r="M65" s="329"/>
      <c r="N65" s="329"/>
      <c r="O65" s="49" t="s">
        <v>210</v>
      </c>
      <c r="P65" s="30" t="s">
        <v>290</v>
      </c>
      <c r="Q65" s="30">
        <v>500</v>
      </c>
      <c r="R65" s="30">
        <v>500</v>
      </c>
      <c r="S65" s="112">
        <f t="shared" si="0"/>
        <v>1</v>
      </c>
      <c r="T65" s="385"/>
      <c r="U65" s="329"/>
      <c r="V65" s="329"/>
      <c r="W65" s="328">
        <v>40448000</v>
      </c>
      <c r="X65" s="325">
        <v>40448000</v>
      </c>
      <c r="Y65" s="321">
        <f>X65/W65</f>
        <v>1</v>
      </c>
      <c r="Z65" s="93">
        <v>500</v>
      </c>
      <c r="AA65" s="58" t="s">
        <v>423</v>
      </c>
      <c r="AB65" s="192" t="s">
        <v>459</v>
      </c>
      <c r="AC65" s="398"/>
    </row>
    <row r="66" spans="1:29" s="27" customFormat="1" ht="73.5" customHeight="1">
      <c r="A66" s="60" t="s">
        <v>33</v>
      </c>
      <c r="B66" s="62" t="s">
        <v>34</v>
      </c>
      <c r="C66" s="24" t="s">
        <v>41</v>
      </c>
      <c r="D66" s="25" t="s">
        <v>154</v>
      </c>
      <c r="E66" s="20" t="s">
        <v>50</v>
      </c>
      <c r="F66" s="22">
        <v>1</v>
      </c>
      <c r="G66" s="46" t="s">
        <v>86</v>
      </c>
      <c r="H66" s="46" t="s">
        <v>93</v>
      </c>
      <c r="I66" s="46" t="s">
        <v>94</v>
      </c>
      <c r="J66" s="22" t="s">
        <v>38</v>
      </c>
      <c r="K66" s="34">
        <v>15000</v>
      </c>
      <c r="L66" s="377"/>
      <c r="M66" s="329"/>
      <c r="N66" s="329"/>
      <c r="O66" s="37" t="s">
        <v>182</v>
      </c>
      <c r="P66" s="30" t="s">
        <v>238</v>
      </c>
      <c r="Q66" s="30">
        <v>1584</v>
      </c>
      <c r="R66" s="30">
        <v>1584</v>
      </c>
      <c r="S66" s="112">
        <f t="shared" si="0"/>
        <v>1</v>
      </c>
      <c r="T66" s="116" t="s">
        <v>93</v>
      </c>
      <c r="U66" s="99" t="s">
        <v>386</v>
      </c>
      <c r="V66" s="329"/>
      <c r="W66" s="328"/>
      <c r="X66" s="326"/>
      <c r="Y66" s="323"/>
      <c r="Z66" s="58" t="s">
        <v>430</v>
      </c>
      <c r="AA66" s="58" t="s">
        <v>423</v>
      </c>
      <c r="AB66" s="192" t="s">
        <v>460</v>
      </c>
      <c r="AC66" s="398"/>
    </row>
    <row r="67" spans="1:29" s="27" customFormat="1" ht="82.5" customHeight="1">
      <c r="A67" s="60" t="s">
        <v>33</v>
      </c>
      <c r="B67" s="62" t="s">
        <v>34</v>
      </c>
      <c r="C67" s="20" t="s">
        <v>42</v>
      </c>
      <c r="D67" s="25" t="s">
        <v>152</v>
      </c>
      <c r="E67" s="22">
        <v>1</v>
      </c>
      <c r="F67" s="22">
        <v>1</v>
      </c>
      <c r="G67" s="46" t="s">
        <v>54</v>
      </c>
      <c r="H67" s="46" t="s">
        <v>61</v>
      </c>
      <c r="I67" s="46" t="s">
        <v>62</v>
      </c>
      <c r="J67" s="20">
        <v>0</v>
      </c>
      <c r="K67" s="26">
        <v>3</v>
      </c>
      <c r="L67" s="377"/>
      <c r="M67" s="329"/>
      <c r="N67" s="329"/>
      <c r="O67" s="37" t="s">
        <v>181</v>
      </c>
      <c r="P67" s="30" t="s">
        <v>270</v>
      </c>
      <c r="Q67" s="31">
        <v>0.6</v>
      </c>
      <c r="R67" s="30">
        <v>0</v>
      </c>
      <c r="S67" s="112">
        <f t="shared" si="0"/>
        <v>0</v>
      </c>
      <c r="T67" s="116" t="s">
        <v>61</v>
      </c>
      <c r="U67" s="97" t="s">
        <v>388</v>
      </c>
      <c r="V67" s="329"/>
      <c r="W67" s="58">
        <v>55000000</v>
      </c>
      <c r="X67" s="214">
        <v>44100000</v>
      </c>
      <c r="Y67" s="174">
        <f>X67/W67</f>
        <v>0.8018181818181818</v>
      </c>
      <c r="Z67" s="340" t="s">
        <v>427</v>
      </c>
      <c r="AA67" s="341"/>
      <c r="AB67" s="342"/>
      <c r="AC67" s="398"/>
    </row>
    <row r="68" spans="1:29" s="27" customFormat="1" ht="107.25" customHeight="1">
      <c r="A68" s="60" t="s">
        <v>33</v>
      </c>
      <c r="B68" s="62" t="s">
        <v>34</v>
      </c>
      <c r="C68" s="20" t="s">
        <v>42</v>
      </c>
      <c r="D68" s="25" t="s">
        <v>152</v>
      </c>
      <c r="E68" s="22">
        <v>1</v>
      </c>
      <c r="F68" s="22">
        <v>1</v>
      </c>
      <c r="G68" s="46" t="s">
        <v>54</v>
      </c>
      <c r="H68" s="46" t="s">
        <v>70</v>
      </c>
      <c r="I68" s="46" t="s">
        <v>71</v>
      </c>
      <c r="J68" s="33">
        <v>1000</v>
      </c>
      <c r="K68" s="34">
        <v>12000</v>
      </c>
      <c r="L68" s="377">
        <v>2020630010016</v>
      </c>
      <c r="M68" s="329" t="s">
        <v>121</v>
      </c>
      <c r="N68" s="329" t="s">
        <v>128</v>
      </c>
      <c r="O68" s="203" t="s">
        <v>127</v>
      </c>
      <c r="P68" s="204" t="s">
        <v>224</v>
      </c>
      <c r="Q68" s="204">
        <v>3833</v>
      </c>
      <c r="R68" s="204">
        <v>752</v>
      </c>
      <c r="S68" s="112">
        <f t="shared" si="0"/>
        <v>0.1961909731280981</v>
      </c>
      <c r="T68" s="157" t="s">
        <v>70</v>
      </c>
      <c r="U68" s="71" t="s">
        <v>403</v>
      </c>
      <c r="V68" s="329" t="s">
        <v>524</v>
      </c>
      <c r="W68" s="58">
        <v>45000000</v>
      </c>
      <c r="X68" s="27">
        <v>45000000</v>
      </c>
      <c r="Y68" s="174">
        <f>X68/W68</f>
        <v>1</v>
      </c>
      <c r="Z68" s="58" t="s">
        <v>430</v>
      </c>
      <c r="AA68" s="58" t="s">
        <v>423</v>
      </c>
      <c r="AB68" s="201" t="s">
        <v>489</v>
      </c>
      <c r="AC68" s="398" t="s">
        <v>124</v>
      </c>
    </row>
    <row r="69" spans="1:29" s="27" customFormat="1" ht="51" customHeight="1">
      <c r="A69" s="399" t="s">
        <v>33</v>
      </c>
      <c r="B69" s="408" t="s">
        <v>34</v>
      </c>
      <c r="C69" s="409" t="s">
        <v>41</v>
      </c>
      <c r="D69" s="403" t="s">
        <v>154</v>
      </c>
      <c r="E69" s="403" t="s">
        <v>50</v>
      </c>
      <c r="F69" s="375">
        <v>1</v>
      </c>
      <c r="G69" s="397" t="s">
        <v>86</v>
      </c>
      <c r="H69" s="397" t="s">
        <v>95</v>
      </c>
      <c r="I69" s="397" t="s">
        <v>96</v>
      </c>
      <c r="J69" s="375">
        <v>0.6</v>
      </c>
      <c r="K69" s="414">
        <v>0.9</v>
      </c>
      <c r="L69" s="377"/>
      <c r="M69" s="329"/>
      <c r="N69" s="329"/>
      <c r="O69" s="37" t="s">
        <v>291</v>
      </c>
      <c r="P69" s="30" t="s">
        <v>213</v>
      </c>
      <c r="Q69" s="30">
        <v>6</v>
      </c>
      <c r="R69" s="30">
        <v>4</v>
      </c>
      <c r="S69" s="112">
        <f t="shared" si="0"/>
        <v>0.6666666666666666</v>
      </c>
      <c r="T69" s="385" t="s">
        <v>95</v>
      </c>
      <c r="U69" s="329" t="s">
        <v>390</v>
      </c>
      <c r="V69" s="329"/>
      <c r="W69" s="328">
        <v>95000000</v>
      </c>
      <c r="X69" s="325">
        <v>95000000</v>
      </c>
      <c r="Y69" s="321">
        <f>X69/W69</f>
        <v>1</v>
      </c>
      <c r="Z69" s="58" t="s">
        <v>430</v>
      </c>
      <c r="AA69" s="58" t="s">
        <v>423</v>
      </c>
      <c r="AB69" s="192" t="s">
        <v>461</v>
      </c>
      <c r="AC69" s="398"/>
    </row>
    <row r="70" spans="1:29" s="27" customFormat="1" ht="60" customHeight="1">
      <c r="A70" s="400"/>
      <c r="B70" s="408"/>
      <c r="C70" s="409"/>
      <c r="D70" s="403"/>
      <c r="E70" s="403"/>
      <c r="F70" s="375"/>
      <c r="G70" s="397"/>
      <c r="H70" s="397"/>
      <c r="I70" s="397"/>
      <c r="J70" s="375"/>
      <c r="K70" s="414"/>
      <c r="L70" s="377"/>
      <c r="M70" s="329"/>
      <c r="N70" s="329"/>
      <c r="O70" s="37" t="s">
        <v>211</v>
      </c>
      <c r="P70" s="30" t="s">
        <v>189</v>
      </c>
      <c r="Q70" s="31">
        <v>1</v>
      </c>
      <c r="R70" s="30">
        <v>100</v>
      </c>
      <c r="S70" s="200">
        <v>1</v>
      </c>
      <c r="T70" s="385"/>
      <c r="U70" s="329"/>
      <c r="V70" s="329"/>
      <c r="W70" s="328"/>
      <c r="X70" s="327"/>
      <c r="Y70" s="322"/>
      <c r="Z70" s="58" t="s">
        <v>430</v>
      </c>
      <c r="AA70" s="58" t="s">
        <v>423</v>
      </c>
      <c r="AB70" s="192" t="s">
        <v>463</v>
      </c>
      <c r="AC70" s="398"/>
    </row>
    <row r="71" spans="1:29" s="27" customFormat="1" ht="60" customHeight="1">
      <c r="A71" s="400"/>
      <c r="B71" s="408"/>
      <c r="C71" s="409"/>
      <c r="D71" s="403"/>
      <c r="E71" s="403"/>
      <c r="F71" s="375"/>
      <c r="G71" s="397"/>
      <c r="H71" s="397"/>
      <c r="I71" s="397"/>
      <c r="J71" s="375"/>
      <c r="K71" s="414"/>
      <c r="L71" s="377"/>
      <c r="M71" s="329"/>
      <c r="N71" s="329"/>
      <c r="O71" s="37" t="s">
        <v>317</v>
      </c>
      <c r="P71" s="30" t="s">
        <v>212</v>
      </c>
      <c r="Q71" s="30">
        <v>100</v>
      </c>
      <c r="R71" s="30">
        <v>100</v>
      </c>
      <c r="S71" s="112">
        <f t="shared" si="0"/>
        <v>1</v>
      </c>
      <c r="T71" s="385"/>
      <c r="U71" s="329"/>
      <c r="V71" s="329"/>
      <c r="W71" s="328"/>
      <c r="X71" s="327"/>
      <c r="Y71" s="322"/>
      <c r="Z71" s="58" t="s">
        <v>430</v>
      </c>
      <c r="AA71" s="58" t="s">
        <v>423</v>
      </c>
      <c r="AB71" s="192" t="s">
        <v>462</v>
      </c>
      <c r="AC71" s="398"/>
    </row>
    <row r="72" spans="1:29" s="27" customFormat="1" ht="81" customHeight="1">
      <c r="A72" s="401"/>
      <c r="B72" s="408"/>
      <c r="C72" s="409"/>
      <c r="D72" s="403"/>
      <c r="E72" s="403"/>
      <c r="F72" s="375"/>
      <c r="G72" s="397"/>
      <c r="H72" s="397"/>
      <c r="I72" s="397"/>
      <c r="J72" s="375"/>
      <c r="K72" s="414"/>
      <c r="L72" s="377"/>
      <c r="M72" s="329"/>
      <c r="N72" s="329"/>
      <c r="O72" s="37" t="s">
        <v>318</v>
      </c>
      <c r="P72" s="30" t="s">
        <v>212</v>
      </c>
      <c r="Q72" s="30">
        <v>150</v>
      </c>
      <c r="R72" s="30">
        <v>143</v>
      </c>
      <c r="S72" s="112">
        <f t="shared" si="0"/>
        <v>0.9533333333333334</v>
      </c>
      <c r="T72" s="385"/>
      <c r="U72" s="329"/>
      <c r="V72" s="329"/>
      <c r="W72" s="328"/>
      <c r="X72" s="326"/>
      <c r="Y72" s="323"/>
      <c r="Z72" s="58" t="s">
        <v>430</v>
      </c>
      <c r="AA72" s="58" t="s">
        <v>423</v>
      </c>
      <c r="AB72" s="192" t="s">
        <v>464</v>
      </c>
      <c r="AC72" s="398"/>
    </row>
    <row r="73" spans="1:29" s="27" customFormat="1" ht="90" customHeight="1">
      <c r="A73" s="60" t="s">
        <v>33</v>
      </c>
      <c r="B73" s="62" t="s">
        <v>34</v>
      </c>
      <c r="C73" s="20" t="s">
        <v>42</v>
      </c>
      <c r="D73" s="25" t="s">
        <v>152</v>
      </c>
      <c r="E73" s="22">
        <v>1</v>
      </c>
      <c r="F73" s="22">
        <v>1</v>
      </c>
      <c r="G73" s="46" t="s">
        <v>54</v>
      </c>
      <c r="H73" s="46" t="s">
        <v>61</v>
      </c>
      <c r="I73" s="46" t="s">
        <v>62</v>
      </c>
      <c r="J73" s="20">
        <v>0</v>
      </c>
      <c r="K73" s="26">
        <v>3</v>
      </c>
      <c r="L73" s="377"/>
      <c r="M73" s="329"/>
      <c r="N73" s="329"/>
      <c r="O73" s="37" t="s">
        <v>183</v>
      </c>
      <c r="P73" s="30" t="s">
        <v>270</v>
      </c>
      <c r="Q73" s="31">
        <v>0.6</v>
      </c>
      <c r="R73" s="30">
        <v>0</v>
      </c>
      <c r="S73" s="112">
        <f t="shared" si="0"/>
        <v>0</v>
      </c>
      <c r="T73" s="116" t="s">
        <v>61</v>
      </c>
      <c r="U73" s="97" t="s">
        <v>392</v>
      </c>
      <c r="V73" s="329"/>
      <c r="W73" s="58">
        <v>13333333</v>
      </c>
      <c r="X73" s="177">
        <v>12600000</v>
      </c>
      <c r="Y73" s="145">
        <f>X73/W73</f>
        <v>0.9450000236250006</v>
      </c>
      <c r="Z73" s="340" t="s">
        <v>427</v>
      </c>
      <c r="AA73" s="341"/>
      <c r="AB73" s="342"/>
      <c r="AC73" s="398"/>
    </row>
    <row r="74" spans="1:29" s="27" customFormat="1" ht="61.5" customHeight="1">
      <c r="A74" s="60" t="s">
        <v>33</v>
      </c>
      <c r="B74" s="62" t="s">
        <v>34</v>
      </c>
      <c r="C74" s="20" t="s">
        <v>42</v>
      </c>
      <c r="D74" s="25" t="s">
        <v>152</v>
      </c>
      <c r="E74" s="22">
        <v>0.8</v>
      </c>
      <c r="F74" s="22">
        <v>0.2</v>
      </c>
      <c r="G74" s="46" t="s">
        <v>72</v>
      </c>
      <c r="H74" s="46" t="s">
        <v>73</v>
      </c>
      <c r="I74" s="46" t="s">
        <v>147</v>
      </c>
      <c r="J74" s="20">
        <v>3</v>
      </c>
      <c r="K74" s="26">
        <v>17</v>
      </c>
      <c r="L74" s="377"/>
      <c r="M74" s="329"/>
      <c r="N74" s="329"/>
      <c r="O74" s="37" t="s">
        <v>184</v>
      </c>
      <c r="P74" s="30" t="s">
        <v>270</v>
      </c>
      <c r="Q74" s="31">
        <v>0.6</v>
      </c>
      <c r="R74" s="30">
        <v>0</v>
      </c>
      <c r="S74" s="112">
        <f t="shared" si="0"/>
        <v>0</v>
      </c>
      <c r="T74" s="158" t="s">
        <v>361</v>
      </c>
      <c r="U74" s="97" t="s">
        <v>526</v>
      </c>
      <c r="V74" s="329"/>
      <c r="W74" s="58">
        <v>275500000</v>
      </c>
      <c r="X74" s="176">
        <v>209200000</v>
      </c>
      <c r="Y74" s="146">
        <f>X74/W74</f>
        <v>0.7593466424682396</v>
      </c>
      <c r="Z74" s="340" t="s">
        <v>427</v>
      </c>
      <c r="AA74" s="341"/>
      <c r="AB74" s="342"/>
      <c r="AC74" s="398"/>
    </row>
    <row r="75" spans="1:29" s="27" customFormat="1" ht="57" customHeight="1">
      <c r="A75" s="399" t="s">
        <v>33</v>
      </c>
      <c r="B75" s="402" t="s">
        <v>34</v>
      </c>
      <c r="C75" s="403" t="s">
        <v>42</v>
      </c>
      <c r="D75" s="403" t="s">
        <v>152</v>
      </c>
      <c r="E75" s="375">
        <v>0.8</v>
      </c>
      <c r="F75" s="375">
        <v>0.2</v>
      </c>
      <c r="G75" s="403" t="s">
        <v>72</v>
      </c>
      <c r="H75" s="403" t="s">
        <v>74</v>
      </c>
      <c r="I75" s="403" t="s">
        <v>75</v>
      </c>
      <c r="J75" s="403">
        <v>4</v>
      </c>
      <c r="K75" s="392">
        <v>5</v>
      </c>
      <c r="L75" s="385">
        <v>2020630010025</v>
      </c>
      <c r="M75" s="329" t="s">
        <v>114</v>
      </c>
      <c r="N75" s="329" t="s">
        <v>134</v>
      </c>
      <c r="O75" s="37" t="s">
        <v>251</v>
      </c>
      <c r="P75" s="30" t="s">
        <v>113</v>
      </c>
      <c r="Q75" s="30">
        <v>1</v>
      </c>
      <c r="R75" s="30">
        <v>1</v>
      </c>
      <c r="S75" s="112">
        <f t="shared" si="0"/>
        <v>1</v>
      </c>
      <c r="T75" s="385" t="s">
        <v>356</v>
      </c>
      <c r="U75" s="329" t="s">
        <v>391</v>
      </c>
      <c r="V75" s="329" t="s">
        <v>524</v>
      </c>
      <c r="W75" s="328">
        <v>563936291</v>
      </c>
      <c r="X75" s="325">
        <v>531563765</v>
      </c>
      <c r="Y75" s="321">
        <f>X75/W75</f>
        <v>0.9425954198787324</v>
      </c>
      <c r="Z75" s="58" t="s">
        <v>430</v>
      </c>
      <c r="AA75" s="58" t="s">
        <v>423</v>
      </c>
      <c r="AB75" s="202" t="s">
        <v>465</v>
      </c>
      <c r="AC75" s="398" t="s">
        <v>124</v>
      </c>
    </row>
    <row r="76" spans="1:29" s="27" customFormat="1" ht="76.5" customHeight="1">
      <c r="A76" s="400"/>
      <c r="B76" s="402"/>
      <c r="C76" s="403"/>
      <c r="D76" s="403"/>
      <c r="E76" s="375"/>
      <c r="F76" s="375"/>
      <c r="G76" s="403"/>
      <c r="H76" s="403"/>
      <c r="I76" s="403"/>
      <c r="J76" s="403"/>
      <c r="K76" s="392"/>
      <c r="L76" s="385"/>
      <c r="M76" s="329"/>
      <c r="N76" s="329"/>
      <c r="O76" s="37" t="s">
        <v>326</v>
      </c>
      <c r="P76" s="30" t="s">
        <v>206</v>
      </c>
      <c r="Q76" s="30">
        <v>1</v>
      </c>
      <c r="R76" s="30">
        <v>0</v>
      </c>
      <c r="S76" s="112">
        <f t="shared" si="0"/>
        <v>0</v>
      </c>
      <c r="T76" s="385"/>
      <c r="U76" s="329"/>
      <c r="V76" s="329"/>
      <c r="W76" s="328"/>
      <c r="X76" s="327"/>
      <c r="Y76" s="322"/>
      <c r="Z76" s="340" t="s">
        <v>427</v>
      </c>
      <c r="AA76" s="341"/>
      <c r="AB76" s="342"/>
      <c r="AC76" s="398"/>
    </row>
    <row r="77" spans="1:29" s="27" customFormat="1" ht="76.5" customHeight="1">
      <c r="A77" s="401"/>
      <c r="B77" s="402"/>
      <c r="C77" s="403"/>
      <c r="D77" s="403"/>
      <c r="E77" s="375"/>
      <c r="F77" s="375"/>
      <c r="G77" s="403"/>
      <c r="H77" s="403"/>
      <c r="I77" s="403"/>
      <c r="J77" s="403"/>
      <c r="K77" s="392"/>
      <c r="L77" s="385"/>
      <c r="M77" s="329"/>
      <c r="N77" s="329"/>
      <c r="O77" s="37" t="s">
        <v>292</v>
      </c>
      <c r="P77" s="30" t="s">
        <v>264</v>
      </c>
      <c r="Q77" s="30">
        <v>1</v>
      </c>
      <c r="R77" s="30">
        <v>0</v>
      </c>
      <c r="S77" s="112">
        <f aca="true" t="shared" si="2" ref="S77:S118">R77/Q77</f>
        <v>0</v>
      </c>
      <c r="T77" s="385"/>
      <c r="U77" s="329"/>
      <c r="V77" s="329"/>
      <c r="W77" s="328"/>
      <c r="X77" s="326"/>
      <c r="Y77" s="323"/>
      <c r="Z77" s="340" t="s">
        <v>427</v>
      </c>
      <c r="AA77" s="341"/>
      <c r="AB77" s="342"/>
      <c r="AC77" s="398"/>
    </row>
    <row r="78" spans="1:29" s="1" customFormat="1" ht="80.25" customHeight="1">
      <c r="A78" s="60" t="s">
        <v>33</v>
      </c>
      <c r="B78" s="62" t="s">
        <v>34</v>
      </c>
      <c r="C78" s="20" t="s">
        <v>42</v>
      </c>
      <c r="D78" s="25" t="s">
        <v>152</v>
      </c>
      <c r="E78" s="20" t="s">
        <v>50</v>
      </c>
      <c r="F78" s="22">
        <v>1</v>
      </c>
      <c r="G78" s="46" t="s">
        <v>86</v>
      </c>
      <c r="H78" s="46" t="s">
        <v>101</v>
      </c>
      <c r="I78" s="46" t="s">
        <v>102</v>
      </c>
      <c r="J78" s="22" t="s">
        <v>38</v>
      </c>
      <c r="K78" s="26">
        <v>7</v>
      </c>
      <c r="L78" s="385"/>
      <c r="M78" s="329"/>
      <c r="N78" s="329"/>
      <c r="O78" s="37" t="s">
        <v>253</v>
      </c>
      <c r="P78" s="30" t="s">
        <v>113</v>
      </c>
      <c r="Q78" s="30">
        <v>2</v>
      </c>
      <c r="R78" s="30">
        <v>1</v>
      </c>
      <c r="S78" s="112">
        <f t="shared" si="2"/>
        <v>0.5</v>
      </c>
      <c r="T78" s="161" t="s">
        <v>101</v>
      </c>
      <c r="U78" s="99" t="s">
        <v>527</v>
      </c>
      <c r="V78" s="329"/>
      <c r="W78" s="58">
        <v>70000000</v>
      </c>
      <c r="X78" s="168">
        <v>64213334</v>
      </c>
      <c r="Y78" s="174">
        <f>X78/W78</f>
        <v>0.9173333428571429</v>
      </c>
      <c r="Z78" s="58" t="s">
        <v>430</v>
      </c>
      <c r="AA78" s="58" t="s">
        <v>423</v>
      </c>
      <c r="AB78" s="192" t="s">
        <v>466</v>
      </c>
      <c r="AC78" s="398"/>
    </row>
    <row r="79" spans="1:29" s="27" customFormat="1" ht="63" customHeight="1">
      <c r="A79" s="399" t="s">
        <v>33</v>
      </c>
      <c r="B79" s="408" t="s">
        <v>34</v>
      </c>
      <c r="C79" s="403" t="s">
        <v>42</v>
      </c>
      <c r="D79" s="403" t="s">
        <v>152</v>
      </c>
      <c r="E79" s="375">
        <v>0.8</v>
      </c>
      <c r="F79" s="375">
        <v>0.2</v>
      </c>
      <c r="G79" s="397" t="s">
        <v>72</v>
      </c>
      <c r="H79" s="397" t="s">
        <v>76</v>
      </c>
      <c r="I79" s="397" t="s">
        <v>77</v>
      </c>
      <c r="J79" s="403">
        <v>480</v>
      </c>
      <c r="K79" s="392">
        <v>600</v>
      </c>
      <c r="L79" s="385" t="s">
        <v>343</v>
      </c>
      <c r="M79" s="329" t="s">
        <v>120</v>
      </c>
      <c r="N79" s="329" t="s">
        <v>135</v>
      </c>
      <c r="O79" s="37" t="s">
        <v>217</v>
      </c>
      <c r="P79" s="30" t="s">
        <v>293</v>
      </c>
      <c r="Q79" s="30">
        <v>250</v>
      </c>
      <c r="R79" s="30">
        <v>227</v>
      </c>
      <c r="S79" s="112">
        <f t="shared" si="2"/>
        <v>0.908</v>
      </c>
      <c r="T79" s="385" t="s">
        <v>76</v>
      </c>
      <c r="U79" s="368" t="s">
        <v>393</v>
      </c>
      <c r="V79" s="329" t="s">
        <v>344</v>
      </c>
      <c r="W79" s="328">
        <v>198512000</v>
      </c>
      <c r="X79" s="325">
        <v>198440000</v>
      </c>
      <c r="Y79" s="321">
        <f>X79/W79</f>
        <v>0.9996373015233336</v>
      </c>
      <c r="Z79" s="182" t="s">
        <v>467</v>
      </c>
      <c r="AA79" s="58" t="s">
        <v>423</v>
      </c>
      <c r="AB79" s="192" t="s">
        <v>468</v>
      </c>
      <c r="AC79" s="398" t="s">
        <v>124</v>
      </c>
    </row>
    <row r="80" spans="1:29" s="27" customFormat="1" ht="78" customHeight="1">
      <c r="A80" s="401"/>
      <c r="B80" s="408"/>
      <c r="C80" s="403"/>
      <c r="D80" s="403"/>
      <c r="E80" s="375"/>
      <c r="F80" s="375"/>
      <c r="G80" s="397"/>
      <c r="H80" s="397"/>
      <c r="I80" s="397"/>
      <c r="J80" s="403"/>
      <c r="K80" s="392"/>
      <c r="L80" s="385"/>
      <c r="M80" s="329"/>
      <c r="N80" s="329"/>
      <c r="O80" s="37" t="s">
        <v>216</v>
      </c>
      <c r="P80" s="30" t="s">
        <v>294</v>
      </c>
      <c r="Q80" s="30">
        <v>4</v>
      </c>
      <c r="R80" s="30">
        <v>3</v>
      </c>
      <c r="S80" s="112">
        <f t="shared" si="2"/>
        <v>0.75</v>
      </c>
      <c r="T80" s="385"/>
      <c r="U80" s="369"/>
      <c r="V80" s="329"/>
      <c r="W80" s="328"/>
      <c r="X80" s="326"/>
      <c r="Y80" s="323"/>
      <c r="Z80" s="182" t="s">
        <v>470</v>
      </c>
      <c r="AA80" s="138" t="s">
        <v>469</v>
      </c>
      <c r="AB80" s="192" t="s">
        <v>471</v>
      </c>
      <c r="AC80" s="398"/>
    </row>
    <row r="81" spans="1:29" s="27" customFormat="1" ht="84" customHeight="1">
      <c r="A81" s="399" t="s">
        <v>33</v>
      </c>
      <c r="B81" s="408" t="s">
        <v>34</v>
      </c>
      <c r="C81" s="403" t="s">
        <v>42</v>
      </c>
      <c r="D81" s="403" t="s">
        <v>152</v>
      </c>
      <c r="E81" s="375">
        <v>0.8</v>
      </c>
      <c r="F81" s="375">
        <v>0.2</v>
      </c>
      <c r="G81" s="397" t="s">
        <v>72</v>
      </c>
      <c r="H81" s="397" t="s">
        <v>78</v>
      </c>
      <c r="I81" s="397" t="s">
        <v>79</v>
      </c>
      <c r="J81" s="412">
        <v>17000</v>
      </c>
      <c r="K81" s="411">
        <v>17000</v>
      </c>
      <c r="L81" s="385"/>
      <c r="M81" s="329"/>
      <c r="N81" s="329"/>
      <c r="O81" s="37" t="s">
        <v>319</v>
      </c>
      <c r="P81" s="30" t="s">
        <v>239</v>
      </c>
      <c r="Q81" s="93">
        <v>4234</v>
      </c>
      <c r="R81" s="30">
        <v>3628</v>
      </c>
      <c r="S81" s="112">
        <f t="shared" si="2"/>
        <v>0.8568729333963155</v>
      </c>
      <c r="T81" s="385" t="s">
        <v>78</v>
      </c>
      <c r="U81" s="329" t="s">
        <v>528</v>
      </c>
      <c r="V81" s="329"/>
      <c r="W81" s="328">
        <v>182259708</v>
      </c>
      <c r="X81" s="325">
        <f>105400000-10000000</f>
        <v>95400000</v>
      </c>
      <c r="Y81" s="321">
        <f>X81/W81</f>
        <v>0.5234289083794648</v>
      </c>
      <c r="Z81" s="182" t="s">
        <v>472</v>
      </c>
      <c r="AA81" s="138" t="s">
        <v>473</v>
      </c>
      <c r="AB81" s="192" t="s">
        <v>474</v>
      </c>
      <c r="AC81" s="398"/>
    </row>
    <row r="82" spans="1:29" s="27" customFormat="1" ht="84" customHeight="1">
      <c r="A82" s="400"/>
      <c r="B82" s="408"/>
      <c r="C82" s="403"/>
      <c r="D82" s="403"/>
      <c r="E82" s="375"/>
      <c r="F82" s="375"/>
      <c r="G82" s="397"/>
      <c r="H82" s="397"/>
      <c r="I82" s="397"/>
      <c r="J82" s="412"/>
      <c r="K82" s="411"/>
      <c r="L82" s="385"/>
      <c r="M82" s="329"/>
      <c r="N82" s="329"/>
      <c r="O82" s="37" t="s">
        <v>320</v>
      </c>
      <c r="P82" s="30" t="s">
        <v>206</v>
      </c>
      <c r="Q82" s="30">
        <v>3000</v>
      </c>
      <c r="R82" s="30">
        <v>2621</v>
      </c>
      <c r="S82" s="112">
        <f t="shared" si="2"/>
        <v>0.8736666666666667</v>
      </c>
      <c r="T82" s="385"/>
      <c r="U82" s="329"/>
      <c r="V82" s="329"/>
      <c r="W82" s="328"/>
      <c r="X82" s="327"/>
      <c r="Y82" s="322"/>
      <c r="Z82" s="182" t="s">
        <v>475</v>
      </c>
      <c r="AA82" s="138" t="s">
        <v>476</v>
      </c>
      <c r="AB82" s="192" t="s">
        <v>477</v>
      </c>
      <c r="AC82" s="398"/>
    </row>
    <row r="83" spans="1:29" s="27" customFormat="1" ht="77.25" customHeight="1">
      <c r="A83" s="401"/>
      <c r="B83" s="408"/>
      <c r="C83" s="403"/>
      <c r="D83" s="403"/>
      <c r="E83" s="375"/>
      <c r="F83" s="375"/>
      <c r="G83" s="397"/>
      <c r="H83" s="397"/>
      <c r="I83" s="397"/>
      <c r="J83" s="412"/>
      <c r="K83" s="411"/>
      <c r="L83" s="385"/>
      <c r="M83" s="329"/>
      <c r="N83" s="329"/>
      <c r="O83" s="37" t="s">
        <v>252</v>
      </c>
      <c r="P83" s="30" t="s">
        <v>294</v>
      </c>
      <c r="Q83" s="30">
        <v>2</v>
      </c>
      <c r="R83" s="30">
        <v>1</v>
      </c>
      <c r="S83" s="112">
        <f t="shared" si="2"/>
        <v>0.5</v>
      </c>
      <c r="T83" s="385"/>
      <c r="U83" s="329"/>
      <c r="V83" s="329"/>
      <c r="W83" s="328"/>
      <c r="X83" s="326"/>
      <c r="Y83" s="323"/>
      <c r="Z83" s="58" t="s">
        <v>430</v>
      </c>
      <c r="AA83" s="58" t="s">
        <v>423</v>
      </c>
      <c r="AB83" s="192" t="s">
        <v>478</v>
      </c>
      <c r="AC83" s="398"/>
    </row>
    <row r="84" spans="1:29" s="27" customFormat="1" ht="93" customHeight="1">
      <c r="A84" s="60" t="s">
        <v>33</v>
      </c>
      <c r="B84" s="62" t="s">
        <v>34</v>
      </c>
      <c r="C84" s="20" t="s">
        <v>42</v>
      </c>
      <c r="D84" s="25" t="s">
        <v>152</v>
      </c>
      <c r="E84" s="22">
        <v>0.8</v>
      </c>
      <c r="F84" s="22">
        <v>0.2</v>
      </c>
      <c r="G84" s="46" t="s">
        <v>72</v>
      </c>
      <c r="H84" s="46" t="s">
        <v>73</v>
      </c>
      <c r="I84" s="46" t="s">
        <v>147</v>
      </c>
      <c r="J84" s="20">
        <v>3</v>
      </c>
      <c r="K84" s="26">
        <v>17</v>
      </c>
      <c r="L84" s="385"/>
      <c r="M84" s="329"/>
      <c r="N84" s="329"/>
      <c r="O84" s="37" t="s">
        <v>185</v>
      </c>
      <c r="P84" s="30" t="s">
        <v>270</v>
      </c>
      <c r="Q84" s="31">
        <v>0.6</v>
      </c>
      <c r="R84" s="30">
        <v>0</v>
      </c>
      <c r="S84" s="112">
        <f t="shared" si="2"/>
        <v>0</v>
      </c>
      <c r="T84" s="100" t="s">
        <v>361</v>
      </c>
      <c r="U84" s="97" t="s">
        <v>394</v>
      </c>
      <c r="V84" s="329"/>
      <c r="W84" s="58">
        <v>10000000</v>
      </c>
      <c r="X84" s="168">
        <v>10000000</v>
      </c>
      <c r="Y84" s="174">
        <f>X84/W84</f>
        <v>1</v>
      </c>
      <c r="Z84" s="340" t="s">
        <v>427</v>
      </c>
      <c r="AA84" s="341"/>
      <c r="AB84" s="342"/>
      <c r="AC84" s="398"/>
    </row>
    <row r="85" spans="1:29" s="27" customFormat="1" ht="87" customHeight="1">
      <c r="A85" s="399" t="s">
        <v>33</v>
      </c>
      <c r="B85" s="402" t="s">
        <v>34</v>
      </c>
      <c r="C85" s="403" t="s">
        <v>42</v>
      </c>
      <c r="D85" s="403" t="s">
        <v>152</v>
      </c>
      <c r="E85" s="375">
        <v>0.8</v>
      </c>
      <c r="F85" s="375">
        <v>0.2</v>
      </c>
      <c r="G85" s="403" t="s">
        <v>72</v>
      </c>
      <c r="H85" s="403" t="s">
        <v>80</v>
      </c>
      <c r="I85" s="403" t="s">
        <v>81</v>
      </c>
      <c r="J85" s="412">
        <v>10000</v>
      </c>
      <c r="K85" s="411">
        <v>10000</v>
      </c>
      <c r="L85" s="385">
        <v>2020630010019</v>
      </c>
      <c r="M85" s="329" t="s">
        <v>119</v>
      </c>
      <c r="N85" s="329" t="s">
        <v>136</v>
      </c>
      <c r="O85" s="37" t="s">
        <v>219</v>
      </c>
      <c r="P85" s="30" t="s">
        <v>259</v>
      </c>
      <c r="Q85" s="30">
        <v>1500</v>
      </c>
      <c r="R85" s="30">
        <v>1500</v>
      </c>
      <c r="S85" s="112">
        <f t="shared" si="2"/>
        <v>1</v>
      </c>
      <c r="T85" s="385" t="s">
        <v>80</v>
      </c>
      <c r="U85" s="329" t="s">
        <v>395</v>
      </c>
      <c r="V85" s="329" t="s">
        <v>338</v>
      </c>
      <c r="W85" s="328">
        <v>100000000</v>
      </c>
      <c r="X85" s="325">
        <v>100000000</v>
      </c>
      <c r="Y85" s="321">
        <f>X85/W85</f>
        <v>1</v>
      </c>
      <c r="Z85" s="58" t="s">
        <v>430</v>
      </c>
      <c r="AA85" s="58" t="s">
        <v>423</v>
      </c>
      <c r="AB85" s="192" t="s">
        <v>479</v>
      </c>
      <c r="AC85" s="398" t="s">
        <v>124</v>
      </c>
    </row>
    <row r="86" spans="1:29" s="27" customFormat="1" ht="87.75" customHeight="1">
      <c r="A86" s="400"/>
      <c r="B86" s="402"/>
      <c r="C86" s="403"/>
      <c r="D86" s="403"/>
      <c r="E86" s="375"/>
      <c r="F86" s="375"/>
      <c r="G86" s="403"/>
      <c r="H86" s="403"/>
      <c r="I86" s="403"/>
      <c r="J86" s="412"/>
      <c r="K86" s="411"/>
      <c r="L86" s="385"/>
      <c r="M86" s="329"/>
      <c r="N86" s="329"/>
      <c r="O86" s="37" t="s">
        <v>218</v>
      </c>
      <c r="P86" s="30" t="s">
        <v>295</v>
      </c>
      <c r="Q86" s="30">
        <v>4000</v>
      </c>
      <c r="R86" s="30">
        <v>3587</v>
      </c>
      <c r="S86" s="112">
        <f t="shared" si="2"/>
        <v>0.89675</v>
      </c>
      <c r="T86" s="385"/>
      <c r="U86" s="329"/>
      <c r="V86" s="329"/>
      <c r="W86" s="328"/>
      <c r="X86" s="327"/>
      <c r="Y86" s="322"/>
      <c r="Z86" s="58" t="s">
        <v>430</v>
      </c>
      <c r="AA86" s="58" t="s">
        <v>423</v>
      </c>
      <c r="AB86" s="192" t="s">
        <v>480</v>
      </c>
      <c r="AC86" s="398"/>
    </row>
    <row r="87" spans="1:29" s="27" customFormat="1" ht="87.75" customHeight="1">
      <c r="A87" s="401"/>
      <c r="B87" s="402"/>
      <c r="C87" s="403"/>
      <c r="D87" s="403"/>
      <c r="E87" s="375"/>
      <c r="F87" s="375"/>
      <c r="G87" s="403"/>
      <c r="H87" s="403"/>
      <c r="I87" s="403"/>
      <c r="J87" s="412"/>
      <c r="K87" s="411"/>
      <c r="L87" s="385"/>
      <c r="M87" s="329"/>
      <c r="N87" s="329"/>
      <c r="O87" s="37" t="s">
        <v>296</v>
      </c>
      <c r="P87" s="30" t="s">
        <v>287</v>
      </c>
      <c r="Q87" s="30">
        <v>2200</v>
      </c>
      <c r="R87" s="30">
        <v>2200</v>
      </c>
      <c r="S87" s="112">
        <f t="shared" si="2"/>
        <v>1</v>
      </c>
      <c r="T87" s="385"/>
      <c r="U87" s="329"/>
      <c r="V87" s="329"/>
      <c r="W87" s="328"/>
      <c r="X87" s="326"/>
      <c r="Y87" s="323"/>
      <c r="Z87" s="58" t="s">
        <v>430</v>
      </c>
      <c r="AA87" s="58" t="s">
        <v>423</v>
      </c>
      <c r="AB87" s="192" t="s">
        <v>481</v>
      </c>
      <c r="AC87" s="398"/>
    </row>
    <row r="88" spans="1:29" s="27" customFormat="1" ht="81" customHeight="1">
      <c r="A88" s="399" t="s">
        <v>33</v>
      </c>
      <c r="B88" s="408" t="s">
        <v>34</v>
      </c>
      <c r="C88" s="409" t="s">
        <v>41</v>
      </c>
      <c r="D88" s="403" t="s">
        <v>154</v>
      </c>
      <c r="E88" s="403" t="s">
        <v>50</v>
      </c>
      <c r="F88" s="375">
        <v>1</v>
      </c>
      <c r="G88" s="397" t="s">
        <v>86</v>
      </c>
      <c r="H88" s="397" t="s">
        <v>93</v>
      </c>
      <c r="I88" s="397" t="s">
        <v>94</v>
      </c>
      <c r="J88" s="375" t="s">
        <v>38</v>
      </c>
      <c r="K88" s="411">
        <v>15000</v>
      </c>
      <c r="L88" s="385"/>
      <c r="M88" s="329"/>
      <c r="N88" s="329"/>
      <c r="O88" s="37" t="s">
        <v>221</v>
      </c>
      <c r="P88" s="30" t="s">
        <v>297</v>
      </c>
      <c r="Q88" s="166">
        <v>2000</v>
      </c>
      <c r="R88" s="30">
        <v>1956</v>
      </c>
      <c r="S88" s="112">
        <f>R88/Q88</f>
        <v>0.978</v>
      </c>
      <c r="T88" s="385" t="s">
        <v>93</v>
      </c>
      <c r="U88" s="329" t="s">
        <v>355</v>
      </c>
      <c r="V88" s="329"/>
      <c r="W88" s="328">
        <v>101312000</v>
      </c>
      <c r="X88" s="325">
        <v>46950000</v>
      </c>
      <c r="Y88" s="321">
        <f>X88/W88</f>
        <v>0.4634199305116867</v>
      </c>
      <c r="Z88" s="58" t="s">
        <v>430</v>
      </c>
      <c r="AA88" s="58" t="s">
        <v>423</v>
      </c>
      <c r="AB88" s="192" t="s">
        <v>482</v>
      </c>
      <c r="AC88" s="398"/>
    </row>
    <row r="89" spans="1:29" s="27" customFormat="1" ht="84" customHeight="1">
      <c r="A89" s="401"/>
      <c r="B89" s="408"/>
      <c r="C89" s="409"/>
      <c r="D89" s="403"/>
      <c r="E89" s="403"/>
      <c r="F89" s="375"/>
      <c r="G89" s="397"/>
      <c r="H89" s="397"/>
      <c r="I89" s="397"/>
      <c r="J89" s="375"/>
      <c r="K89" s="411"/>
      <c r="L89" s="385"/>
      <c r="M89" s="329"/>
      <c r="N89" s="329"/>
      <c r="O89" s="37" t="s">
        <v>220</v>
      </c>
      <c r="P89" s="30" t="s">
        <v>298</v>
      </c>
      <c r="Q89" s="30">
        <v>2820</v>
      </c>
      <c r="R89" s="30">
        <v>1961</v>
      </c>
      <c r="S89" s="112">
        <f t="shared" si="2"/>
        <v>0.6953900709219858</v>
      </c>
      <c r="T89" s="385"/>
      <c r="U89" s="329"/>
      <c r="V89" s="329"/>
      <c r="W89" s="328"/>
      <c r="X89" s="326"/>
      <c r="Y89" s="323"/>
      <c r="Z89" s="58" t="s">
        <v>430</v>
      </c>
      <c r="AA89" s="58" t="s">
        <v>423</v>
      </c>
      <c r="AB89" s="192" t="s">
        <v>483</v>
      </c>
      <c r="AC89" s="398"/>
    </row>
    <row r="90" spans="1:29" s="27" customFormat="1" ht="52.5" customHeight="1">
      <c r="A90" s="399" t="s">
        <v>33</v>
      </c>
      <c r="B90" s="408" t="s">
        <v>34</v>
      </c>
      <c r="C90" s="403" t="s">
        <v>42</v>
      </c>
      <c r="D90" s="403" t="s">
        <v>152</v>
      </c>
      <c r="E90" s="375">
        <v>0.8</v>
      </c>
      <c r="F90" s="375">
        <v>0.2</v>
      </c>
      <c r="G90" s="397" t="s">
        <v>72</v>
      </c>
      <c r="H90" s="397" t="s">
        <v>73</v>
      </c>
      <c r="I90" s="397" t="s">
        <v>147</v>
      </c>
      <c r="J90" s="403">
        <v>3</v>
      </c>
      <c r="K90" s="392">
        <v>17</v>
      </c>
      <c r="L90" s="385"/>
      <c r="M90" s="329"/>
      <c r="N90" s="329"/>
      <c r="O90" s="37" t="s">
        <v>222</v>
      </c>
      <c r="P90" s="30" t="s">
        <v>223</v>
      </c>
      <c r="Q90" s="30">
        <v>1</v>
      </c>
      <c r="R90" s="30">
        <v>1</v>
      </c>
      <c r="S90" s="112">
        <f t="shared" si="2"/>
        <v>1</v>
      </c>
      <c r="T90" s="393" t="s">
        <v>361</v>
      </c>
      <c r="U90" s="368" t="s">
        <v>529</v>
      </c>
      <c r="V90" s="329"/>
      <c r="W90" s="328">
        <v>93400000</v>
      </c>
      <c r="X90" s="325">
        <v>59500000</v>
      </c>
      <c r="Y90" s="321">
        <f>X90/W90</f>
        <v>0.6370449678800857</v>
      </c>
      <c r="Z90" s="58" t="s">
        <v>430</v>
      </c>
      <c r="AA90" s="58" t="s">
        <v>423</v>
      </c>
      <c r="AB90" s="192" t="s">
        <v>484</v>
      </c>
      <c r="AC90" s="398"/>
    </row>
    <row r="91" spans="1:29" s="27" customFormat="1" ht="75.75" customHeight="1">
      <c r="A91" s="400"/>
      <c r="B91" s="408"/>
      <c r="C91" s="403"/>
      <c r="D91" s="403"/>
      <c r="E91" s="375"/>
      <c r="F91" s="375"/>
      <c r="G91" s="397"/>
      <c r="H91" s="397"/>
      <c r="I91" s="397"/>
      <c r="J91" s="403"/>
      <c r="K91" s="392"/>
      <c r="L91" s="385"/>
      <c r="M91" s="329"/>
      <c r="N91" s="329"/>
      <c r="O91" s="37" t="s">
        <v>243</v>
      </c>
      <c r="P91" s="30" t="s">
        <v>289</v>
      </c>
      <c r="Q91" s="31">
        <v>0.6</v>
      </c>
      <c r="R91" s="30">
        <v>0</v>
      </c>
      <c r="S91" s="112">
        <f t="shared" si="2"/>
        <v>0</v>
      </c>
      <c r="T91" s="394"/>
      <c r="U91" s="396"/>
      <c r="V91" s="329"/>
      <c r="W91" s="328"/>
      <c r="X91" s="327"/>
      <c r="Y91" s="322"/>
      <c r="Z91" s="340" t="s">
        <v>427</v>
      </c>
      <c r="AA91" s="341"/>
      <c r="AB91" s="342"/>
      <c r="AC91" s="398"/>
    </row>
    <row r="92" spans="1:29" s="27" customFormat="1" ht="75.75" customHeight="1">
      <c r="A92" s="400"/>
      <c r="B92" s="408"/>
      <c r="C92" s="403"/>
      <c r="D92" s="403"/>
      <c r="E92" s="375"/>
      <c r="F92" s="375"/>
      <c r="G92" s="397"/>
      <c r="H92" s="397"/>
      <c r="I92" s="397"/>
      <c r="J92" s="403"/>
      <c r="K92" s="392"/>
      <c r="L92" s="385"/>
      <c r="M92" s="329"/>
      <c r="N92" s="329"/>
      <c r="O92" s="37" t="s">
        <v>301</v>
      </c>
      <c r="P92" s="30" t="s">
        <v>287</v>
      </c>
      <c r="Q92" s="30">
        <v>1</v>
      </c>
      <c r="R92" s="30">
        <v>0</v>
      </c>
      <c r="S92" s="112">
        <f t="shared" si="2"/>
        <v>0</v>
      </c>
      <c r="T92" s="394"/>
      <c r="U92" s="396"/>
      <c r="V92" s="329"/>
      <c r="W92" s="328"/>
      <c r="X92" s="327"/>
      <c r="Y92" s="322"/>
      <c r="Z92" s="340" t="s">
        <v>427</v>
      </c>
      <c r="AA92" s="341"/>
      <c r="AB92" s="342"/>
      <c r="AC92" s="398"/>
    </row>
    <row r="93" spans="1:29" s="27" customFormat="1" ht="74.25" customHeight="1">
      <c r="A93" s="401"/>
      <c r="B93" s="408"/>
      <c r="C93" s="403"/>
      <c r="D93" s="403"/>
      <c r="E93" s="375"/>
      <c r="F93" s="375"/>
      <c r="G93" s="397"/>
      <c r="H93" s="397"/>
      <c r="I93" s="397"/>
      <c r="J93" s="403"/>
      <c r="K93" s="392"/>
      <c r="L93" s="385"/>
      <c r="M93" s="329"/>
      <c r="N93" s="329"/>
      <c r="O93" s="37" t="s">
        <v>299</v>
      </c>
      <c r="P93" s="30" t="s">
        <v>300</v>
      </c>
      <c r="Q93" s="31">
        <v>0.6</v>
      </c>
      <c r="R93" s="30">
        <v>0</v>
      </c>
      <c r="S93" s="112">
        <f t="shared" si="2"/>
        <v>0</v>
      </c>
      <c r="T93" s="395"/>
      <c r="U93" s="369"/>
      <c r="V93" s="329"/>
      <c r="W93" s="328"/>
      <c r="X93" s="326"/>
      <c r="Y93" s="323"/>
      <c r="Z93" s="340" t="s">
        <v>488</v>
      </c>
      <c r="AA93" s="341"/>
      <c r="AB93" s="342"/>
      <c r="AC93" s="398"/>
    </row>
    <row r="94" spans="1:29" s="27" customFormat="1" ht="56.25" customHeight="1">
      <c r="A94" s="399" t="s">
        <v>33</v>
      </c>
      <c r="B94" s="408" t="s">
        <v>34</v>
      </c>
      <c r="C94" s="403" t="s">
        <v>42</v>
      </c>
      <c r="D94" s="403" t="s">
        <v>152</v>
      </c>
      <c r="E94" s="375">
        <v>0.8</v>
      </c>
      <c r="F94" s="375">
        <v>0.2</v>
      </c>
      <c r="G94" s="397" t="s">
        <v>72</v>
      </c>
      <c r="H94" s="397" t="s">
        <v>82</v>
      </c>
      <c r="I94" s="397" t="s">
        <v>83</v>
      </c>
      <c r="J94" s="412">
        <v>2000</v>
      </c>
      <c r="K94" s="411">
        <v>3000</v>
      </c>
      <c r="L94" s="377">
        <v>2020630010018</v>
      </c>
      <c r="M94" s="329" t="s">
        <v>112</v>
      </c>
      <c r="N94" s="329" t="s">
        <v>137</v>
      </c>
      <c r="O94" s="37" t="s">
        <v>304</v>
      </c>
      <c r="P94" s="30" t="s">
        <v>324</v>
      </c>
      <c r="Q94" s="30">
        <v>1600</v>
      </c>
      <c r="R94" s="30">
        <v>1600</v>
      </c>
      <c r="S94" s="112">
        <f t="shared" si="2"/>
        <v>1</v>
      </c>
      <c r="T94" s="385" t="s">
        <v>363</v>
      </c>
      <c r="U94" s="329" t="s">
        <v>396</v>
      </c>
      <c r="V94" s="329" t="s">
        <v>341</v>
      </c>
      <c r="W94" s="328">
        <v>49154160</v>
      </c>
      <c r="X94" s="325">
        <v>49086666</v>
      </c>
      <c r="Y94" s="321">
        <f>X94/W94</f>
        <v>0.9986268913963742</v>
      </c>
      <c r="Z94" s="166">
        <v>1600</v>
      </c>
      <c r="AA94" s="58" t="s">
        <v>423</v>
      </c>
      <c r="AB94" s="192" t="s">
        <v>485</v>
      </c>
      <c r="AC94" s="398" t="s">
        <v>124</v>
      </c>
    </row>
    <row r="95" spans="1:29" s="27" customFormat="1" ht="56.25" customHeight="1">
      <c r="A95" s="400"/>
      <c r="B95" s="408"/>
      <c r="C95" s="403"/>
      <c r="D95" s="403"/>
      <c r="E95" s="375"/>
      <c r="F95" s="375"/>
      <c r="G95" s="397"/>
      <c r="H95" s="397"/>
      <c r="I95" s="397"/>
      <c r="J95" s="412"/>
      <c r="K95" s="411"/>
      <c r="L95" s="377"/>
      <c r="M95" s="329"/>
      <c r="N95" s="329"/>
      <c r="O95" s="37" t="s">
        <v>305</v>
      </c>
      <c r="P95" s="30" t="s">
        <v>325</v>
      </c>
      <c r="Q95" s="30">
        <v>2000</v>
      </c>
      <c r="R95" s="30">
        <v>2000</v>
      </c>
      <c r="S95" s="112">
        <f t="shared" si="2"/>
        <v>1</v>
      </c>
      <c r="T95" s="385"/>
      <c r="U95" s="329"/>
      <c r="V95" s="329"/>
      <c r="W95" s="328"/>
      <c r="X95" s="327"/>
      <c r="Y95" s="322"/>
      <c r="Z95" s="182">
        <v>2000</v>
      </c>
      <c r="AA95" s="58" t="s">
        <v>423</v>
      </c>
      <c r="AB95" s="192" t="s">
        <v>486</v>
      </c>
      <c r="AC95" s="398"/>
    </row>
    <row r="96" spans="1:29" s="27" customFormat="1" ht="75" customHeight="1">
      <c r="A96" s="401"/>
      <c r="B96" s="408"/>
      <c r="C96" s="403"/>
      <c r="D96" s="403"/>
      <c r="E96" s="375"/>
      <c r="F96" s="375"/>
      <c r="G96" s="397"/>
      <c r="H96" s="397"/>
      <c r="I96" s="397"/>
      <c r="J96" s="412"/>
      <c r="K96" s="411"/>
      <c r="L96" s="377"/>
      <c r="M96" s="329"/>
      <c r="N96" s="329"/>
      <c r="O96" s="37" t="s">
        <v>302</v>
      </c>
      <c r="P96" s="30" t="s">
        <v>303</v>
      </c>
      <c r="Q96" s="30">
        <v>200</v>
      </c>
      <c r="R96" s="30">
        <v>200</v>
      </c>
      <c r="S96" s="112">
        <f t="shared" si="2"/>
        <v>1</v>
      </c>
      <c r="T96" s="385"/>
      <c r="U96" s="329"/>
      <c r="V96" s="329"/>
      <c r="W96" s="328"/>
      <c r="X96" s="326"/>
      <c r="Y96" s="323"/>
      <c r="Z96" s="58" t="s">
        <v>430</v>
      </c>
      <c r="AA96" s="58" t="s">
        <v>423</v>
      </c>
      <c r="AB96" s="192" t="s">
        <v>487</v>
      </c>
      <c r="AC96" s="398"/>
    </row>
    <row r="97" spans="1:29" s="1" customFormat="1" ht="95.25" customHeight="1">
      <c r="A97" s="60" t="s">
        <v>33</v>
      </c>
      <c r="B97" s="62" t="s">
        <v>34</v>
      </c>
      <c r="C97" s="24" t="s">
        <v>41</v>
      </c>
      <c r="D97" s="25" t="s">
        <v>154</v>
      </c>
      <c r="E97" s="20" t="s">
        <v>50</v>
      </c>
      <c r="F97" s="22">
        <v>1</v>
      </c>
      <c r="G97" s="46" t="s">
        <v>86</v>
      </c>
      <c r="H97" s="46" t="s">
        <v>99</v>
      </c>
      <c r="I97" s="46" t="s">
        <v>100</v>
      </c>
      <c r="J97" s="20">
        <v>0</v>
      </c>
      <c r="K97" s="26">
        <v>1</v>
      </c>
      <c r="L97" s="377"/>
      <c r="M97" s="329"/>
      <c r="N97" s="329"/>
      <c r="O97" s="37" t="s">
        <v>141</v>
      </c>
      <c r="P97" s="30" t="s">
        <v>270</v>
      </c>
      <c r="Q97" s="31">
        <v>0.6</v>
      </c>
      <c r="R97" s="30">
        <v>0</v>
      </c>
      <c r="S97" s="112">
        <f t="shared" si="2"/>
        <v>0</v>
      </c>
      <c r="T97" s="158" t="s">
        <v>361</v>
      </c>
      <c r="U97" s="97" t="s">
        <v>530</v>
      </c>
      <c r="V97" s="329"/>
      <c r="W97" s="58">
        <v>32000000</v>
      </c>
      <c r="X97" s="168">
        <v>15119996</v>
      </c>
      <c r="Y97" s="174">
        <f>X97/W97</f>
        <v>0.472499875</v>
      </c>
      <c r="Z97" s="340" t="s">
        <v>488</v>
      </c>
      <c r="AA97" s="341"/>
      <c r="AB97" s="342"/>
      <c r="AC97" s="398"/>
    </row>
    <row r="98" spans="1:29" s="27" customFormat="1" ht="63" customHeight="1">
      <c r="A98" s="378" t="s">
        <v>33</v>
      </c>
      <c r="B98" s="380" t="s">
        <v>34</v>
      </c>
      <c r="C98" s="366" t="s">
        <v>42</v>
      </c>
      <c r="D98" s="366" t="s">
        <v>152</v>
      </c>
      <c r="E98" s="404">
        <v>0.8</v>
      </c>
      <c r="F98" s="404">
        <v>0.2</v>
      </c>
      <c r="G98" s="366" t="s">
        <v>72</v>
      </c>
      <c r="H98" s="366" t="s">
        <v>84</v>
      </c>
      <c r="I98" s="366" t="s">
        <v>85</v>
      </c>
      <c r="J98" s="404" t="s">
        <v>38</v>
      </c>
      <c r="K98" s="415">
        <v>14</v>
      </c>
      <c r="L98" s="423">
        <v>2020630010015</v>
      </c>
      <c r="M98" s="368" t="s">
        <v>118</v>
      </c>
      <c r="N98" s="368" t="s">
        <v>125</v>
      </c>
      <c r="O98" s="37" t="s">
        <v>229</v>
      </c>
      <c r="P98" s="30" t="s">
        <v>113</v>
      </c>
      <c r="Q98" s="30">
        <v>3</v>
      </c>
      <c r="R98" s="30">
        <v>2</v>
      </c>
      <c r="S98" s="112">
        <f t="shared" si="2"/>
        <v>0.6666666666666666</v>
      </c>
      <c r="T98" s="393" t="s">
        <v>84</v>
      </c>
      <c r="U98" s="368" t="s">
        <v>397</v>
      </c>
      <c r="V98" s="368" t="s">
        <v>531</v>
      </c>
      <c r="W98" s="331">
        <v>1015459206</v>
      </c>
      <c r="X98" s="325">
        <v>858290151</v>
      </c>
      <c r="Y98" s="321">
        <f>X98/W98</f>
        <v>0.8452236642581583</v>
      </c>
      <c r="Z98" s="58" t="s">
        <v>430</v>
      </c>
      <c r="AA98" s="58" t="s">
        <v>423</v>
      </c>
      <c r="AB98" s="189" t="s">
        <v>490</v>
      </c>
      <c r="AC98" s="364" t="s">
        <v>124</v>
      </c>
    </row>
    <row r="99" spans="1:29" s="27" customFormat="1" ht="37.5" customHeight="1">
      <c r="A99" s="410"/>
      <c r="B99" s="413"/>
      <c r="C99" s="407"/>
      <c r="D99" s="407"/>
      <c r="E99" s="405"/>
      <c r="F99" s="405"/>
      <c r="G99" s="407"/>
      <c r="H99" s="407"/>
      <c r="I99" s="407"/>
      <c r="J99" s="405"/>
      <c r="K99" s="416"/>
      <c r="L99" s="424"/>
      <c r="M99" s="396"/>
      <c r="N99" s="396"/>
      <c r="O99" s="37" t="s">
        <v>254</v>
      </c>
      <c r="P99" s="30" t="s">
        <v>288</v>
      </c>
      <c r="Q99" s="30">
        <v>2</v>
      </c>
      <c r="R99" s="30">
        <v>1</v>
      </c>
      <c r="S99" s="112">
        <f t="shared" si="2"/>
        <v>0.5</v>
      </c>
      <c r="T99" s="394"/>
      <c r="U99" s="396"/>
      <c r="V99" s="396"/>
      <c r="W99" s="332"/>
      <c r="X99" s="327"/>
      <c r="Y99" s="322"/>
      <c r="Z99" s="58" t="s">
        <v>430</v>
      </c>
      <c r="AA99" s="58" t="s">
        <v>423</v>
      </c>
      <c r="AB99" s="189" t="s">
        <v>491</v>
      </c>
      <c r="AC99" s="422"/>
    </row>
    <row r="100" spans="1:29" s="27" customFormat="1" ht="37.5" customHeight="1">
      <c r="A100" s="410"/>
      <c r="B100" s="413"/>
      <c r="C100" s="407"/>
      <c r="D100" s="407"/>
      <c r="E100" s="405"/>
      <c r="F100" s="405"/>
      <c r="G100" s="407"/>
      <c r="H100" s="407"/>
      <c r="I100" s="407"/>
      <c r="J100" s="405"/>
      <c r="K100" s="416"/>
      <c r="L100" s="424"/>
      <c r="M100" s="396"/>
      <c r="N100" s="396"/>
      <c r="O100" s="37" t="s">
        <v>225</v>
      </c>
      <c r="P100" s="30" t="s">
        <v>226</v>
      </c>
      <c r="Q100" s="31">
        <v>0.6</v>
      </c>
      <c r="R100" s="30">
        <v>63.8</v>
      </c>
      <c r="S100" s="112">
        <v>1</v>
      </c>
      <c r="T100" s="394"/>
      <c r="U100" s="396"/>
      <c r="V100" s="396"/>
      <c r="W100" s="332"/>
      <c r="X100" s="327"/>
      <c r="Y100" s="322"/>
      <c r="Z100" s="58" t="s">
        <v>430</v>
      </c>
      <c r="AA100" s="58" t="s">
        <v>423</v>
      </c>
      <c r="AB100" s="189" t="s">
        <v>492</v>
      </c>
      <c r="AC100" s="422"/>
    </row>
    <row r="101" spans="1:29" s="27" customFormat="1" ht="37.5" customHeight="1">
      <c r="A101" s="410"/>
      <c r="B101" s="413"/>
      <c r="C101" s="407"/>
      <c r="D101" s="407"/>
      <c r="E101" s="405"/>
      <c r="F101" s="405"/>
      <c r="G101" s="407"/>
      <c r="H101" s="407"/>
      <c r="I101" s="407"/>
      <c r="J101" s="405"/>
      <c r="K101" s="416"/>
      <c r="L101" s="424"/>
      <c r="M101" s="396"/>
      <c r="N101" s="396"/>
      <c r="O101" s="37" t="s">
        <v>227</v>
      </c>
      <c r="P101" s="30" t="s">
        <v>194</v>
      </c>
      <c r="Q101" s="30">
        <v>12</v>
      </c>
      <c r="R101" s="30">
        <v>9</v>
      </c>
      <c r="S101" s="112">
        <f t="shared" si="2"/>
        <v>0.75</v>
      </c>
      <c r="T101" s="394"/>
      <c r="U101" s="396"/>
      <c r="V101" s="396"/>
      <c r="W101" s="332"/>
      <c r="X101" s="327"/>
      <c r="Y101" s="322"/>
      <c r="Z101" s="58" t="s">
        <v>430</v>
      </c>
      <c r="AA101" s="58" t="s">
        <v>423</v>
      </c>
      <c r="AB101" s="189" t="s">
        <v>494</v>
      </c>
      <c r="AC101" s="422"/>
    </row>
    <row r="102" spans="1:29" s="27" customFormat="1" ht="37.5" customHeight="1">
      <c r="A102" s="410"/>
      <c r="B102" s="413"/>
      <c r="C102" s="407"/>
      <c r="D102" s="407"/>
      <c r="E102" s="405"/>
      <c r="F102" s="405"/>
      <c r="G102" s="407"/>
      <c r="H102" s="407"/>
      <c r="I102" s="407"/>
      <c r="J102" s="405"/>
      <c r="K102" s="416"/>
      <c r="L102" s="424"/>
      <c r="M102" s="396"/>
      <c r="N102" s="396"/>
      <c r="O102" s="37" t="s">
        <v>228</v>
      </c>
      <c r="P102" s="30" t="s">
        <v>306</v>
      </c>
      <c r="Q102" s="30">
        <v>12</v>
      </c>
      <c r="R102" s="30">
        <v>9</v>
      </c>
      <c r="S102" s="112">
        <f t="shared" si="2"/>
        <v>0.75</v>
      </c>
      <c r="T102" s="394"/>
      <c r="U102" s="396"/>
      <c r="V102" s="396"/>
      <c r="W102" s="332"/>
      <c r="X102" s="327"/>
      <c r="Y102" s="322"/>
      <c r="Z102" s="58" t="s">
        <v>430</v>
      </c>
      <c r="AA102" s="58" t="s">
        <v>423</v>
      </c>
      <c r="AB102" s="189" t="s">
        <v>493</v>
      </c>
      <c r="AC102" s="422"/>
    </row>
    <row r="103" spans="1:29" s="27" customFormat="1" ht="37.5" customHeight="1">
      <c r="A103" s="410"/>
      <c r="B103" s="413"/>
      <c r="C103" s="407"/>
      <c r="D103" s="407"/>
      <c r="E103" s="405"/>
      <c r="F103" s="405"/>
      <c r="G103" s="407"/>
      <c r="H103" s="407"/>
      <c r="I103" s="407"/>
      <c r="J103" s="405"/>
      <c r="K103" s="416"/>
      <c r="L103" s="424"/>
      <c r="M103" s="396"/>
      <c r="N103" s="396"/>
      <c r="O103" s="37" t="s">
        <v>241</v>
      </c>
      <c r="P103" s="30" t="s">
        <v>307</v>
      </c>
      <c r="Q103" s="30">
        <v>12</v>
      </c>
      <c r="R103" s="30">
        <v>9</v>
      </c>
      <c r="S103" s="112">
        <f t="shared" si="2"/>
        <v>0.75</v>
      </c>
      <c r="T103" s="394"/>
      <c r="U103" s="396"/>
      <c r="V103" s="396"/>
      <c r="W103" s="332"/>
      <c r="X103" s="327"/>
      <c r="Y103" s="322"/>
      <c r="Z103" s="58" t="s">
        <v>430</v>
      </c>
      <c r="AA103" s="58" t="s">
        <v>423</v>
      </c>
      <c r="AB103" s="189" t="s">
        <v>495</v>
      </c>
      <c r="AC103" s="422"/>
    </row>
    <row r="104" spans="1:29" s="27" customFormat="1" ht="37.5" customHeight="1">
      <c r="A104" s="410"/>
      <c r="B104" s="413"/>
      <c r="C104" s="407"/>
      <c r="D104" s="407"/>
      <c r="E104" s="405"/>
      <c r="F104" s="405"/>
      <c r="G104" s="407"/>
      <c r="H104" s="407"/>
      <c r="I104" s="407"/>
      <c r="J104" s="405"/>
      <c r="K104" s="416"/>
      <c r="L104" s="424"/>
      <c r="M104" s="396"/>
      <c r="N104" s="396"/>
      <c r="O104" s="37" t="s">
        <v>255</v>
      </c>
      <c r="P104" s="30" t="s">
        <v>308</v>
      </c>
      <c r="Q104" s="30">
        <v>2</v>
      </c>
      <c r="R104" s="30">
        <v>1</v>
      </c>
      <c r="S104" s="112">
        <f t="shared" si="2"/>
        <v>0.5</v>
      </c>
      <c r="T104" s="394"/>
      <c r="U104" s="396"/>
      <c r="V104" s="396"/>
      <c r="W104" s="332"/>
      <c r="X104" s="327"/>
      <c r="Y104" s="322"/>
      <c r="Z104" s="58" t="s">
        <v>430</v>
      </c>
      <c r="AA104" s="58" t="s">
        <v>423</v>
      </c>
      <c r="AB104" s="189" t="s">
        <v>496</v>
      </c>
      <c r="AC104" s="422"/>
    </row>
    <row r="105" spans="1:29" s="27" customFormat="1" ht="57" customHeight="1">
      <c r="A105" s="410"/>
      <c r="B105" s="413"/>
      <c r="C105" s="407"/>
      <c r="D105" s="407"/>
      <c r="E105" s="405"/>
      <c r="F105" s="405"/>
      <c r="G105" s="407"/>
      <c r="H105" s="407"/>
      <c r="I105" s="407"/>
      <c r="J105" s="405"/>
      <c r="K105" s="416"/>
      <c r="L105" s="424"/>
      <c r="M105" s="396"/>
      <c r="N105" s="396"/>
      <c r="O105" s="37" t="s">
        <v>256</v>
      </c>
      <c r="P105" s="30" t="s">
        <v>309</v>
      </c>
      <c r="Q105" s="30">
        <v>2</v>
      </c>
      <c r="R105" s="30">
        <v>1</v>
      </c>
      <c r="S105" s="112">
        <f t="shared" si="2"/>
        <v>0.5</v>
      </c>
      <c r="T105" s="394"/>
      <c r="U105" s="396"/>
      <c r="V105" s="396"/>
      <c r="W105" s="332"/>
      <c r="X105" s="327"/>
      <c r="Y105" s="322"/>
      <c r="Z105" s="58" t="s">
        <v>430</v>
      </c>
      <c r="AA105" s="58" t="s">
        <v>423</v>
      </c>
      <c r="AB105" s="189" t="s">
        <v>497</v>
      </c>
      <c r="AC105" s="422"/>
    </row>
    <row r="106" spans="1:29" s="27" customFormat="1" ht="57" customHeight="1">
      <c r="A106" s="379"/>
      <c r="B106" s="381"/>
      <c r="C106" s="367"/>
      <c r="D106" s="367"/>
      <c r="E106" s="406"/>
      <c r="F106" s="406"/>
      <c r="G106" s="367"/>
      <c r="H106" s="367"/>
      <c r="I106" s="367"/>
      <c r="J106" s="406"/>
      <c r="K106" s="417"/>
      <c r="L106" s="425"/>
      <c r="M106" s="369"/>
      <c r="N106" s="369"/>
      <c r="O106" s="37" t="s">
        <v>400</v>
      </c>
      <c r="P106" s="30" t="s">
        <v>401</v>
      </c>
      <c r="Q106" s="30">
        <v>1</v>
      </c>
      <c r="R106" s="30">
        <v>1</v>
      </c>
      <c r="S106" s="112">
        <f t="shared" si="2"/>
        <v>1</v>
      </c>
      <c r="T106" s="395"/>
      <c r="U106" s="369"/>
      <c r="V106" s="369"/>
      <c r="W106" s="374"/>
      <c r="X106" s="326"/>
      <c r="Y106" s="323"/>
      <c r="Z106" s="58" t="s">
        <v>430</v>
      </c>
      <c r="AA106" s="58" t="s">
        <v>423</v>
      </c>
      <c r="AB106" s="58" t="s">
        <v>498</v>
      </c>
      <c r="AC106" s="365"/>
    </row>
    <row r="107" spans="1:29" s="1" customFormat="1" ht="48" customHeight="1">
      <c r="A107" s="399" t="s">
        <v>33</v>
      </c>
      <c r="B107" s="408" t="s">
        <v>34</v>
      </c>
      <c r="C107" s="409" t="s">
        <v>41</v>
      </c>
      <c r="D107" s="403" t="s">
        <v>154</v>
      </c>
      <c r="E107" s="403" t="s">
        <v>50</v>
      </c>
      <c r="F107" s="375">
        <v>1</v>
      </c>
      <c r="G107" s="397" t="s">
        <v>86</v>
      </c>
      <c r="H107" s="397" t="s">
        <v>97</v>
      </c>
      <c r="I107" s="397" t="s">
        <v>98</v>
      </c>
      <c r="J107" s="375">
        <v>1</v>
      </c>
      <c r="K107" s="414">
        <v>1</v>
      </c>
      <c r="L107" s="377">
        <v>2020630010014</v>
      </c>
      <c r="M107" s="329" t="s">
        <v>122</v>
      </c>
      <c r="N107" s="329" t="s">
        <v>138</v>
      </c>
      <c r="O107" s="49" t="s">
        <v>234</v>
      </c>
      <c r="P107" s="30" t="s">
        <v>113</v>
      </c>
      <c r="Q107" s="30">
        <v>4</v>
      </c>
      <c r="R107" s="30">
        <v>3</v>
      </c>
      <c r="S107" s="112">
        <f t="shared" si="2"/>
        <v>0.75</v>
      </c>
      <c r="T107" s="385" t="s">
        <v>364</v>
      </c>
      <c r="U107" s="329" t="s">
        <v>398</v>
      </c>
      <c r="V107" s="329" t="s">
        <v>533</v>
      </c>
      <c r="W107" s="328">
        <v>140064000</v>
      </c>
      <c r="X107" s="325">
        <v>125000000</v>
      </c>
      <c r="Y107" s="321">
        <f>X107/W107</f>
        <v>0.8924491660954992</v>
      </c>
      <c r="Z107" s="58" t="s">
        <v>430</v>
      </c>
      <c r="AA107" s="58" t="s">
        <v>423</v>
      </c>
      <c r="AB107" s="192" t="s">
        <v>499</v>
      </c>
      <c r="AC107" s="398" t="s">
        <v>124</v>
      </c>
    </row>
    <row r="108" spans="1:29" s="1" customFormat="1" ht="47.25" customHeight="1">
      <c r="A108" s="400"/>
      <c r="B108" s="408"/>
      <c r="C108" s="409"/>
      <c r="D108" s="403"/>
      <c r="E108" s="403"/>
      <c r="F108" s="375"/>
      <c r="G108" s="397"/>
      <c r="H108" s="397"/>
      <c r="I108" s="397"/>
      <c r="J108" s="375"/>
      <c r="K108" s="414"/>
      <c r="L108" s="377"/>
      <c r="M108" s="329"/>
      <c r="N108" s="329"/>
      <c r="O108" s="49" t="s">
        <v>230</v>
      </c>
      <c r="P108" s="30" t="s">
        <v>189</v>
      </c>
      <c r="Q108" s="31">
        <v>1</v>
      </c>
      <c r="R108" s="30">
        <v>100</v>
      </c>
      <c r="S108" s="112">
        <v>1</v>
      </c>
      <c r="T108" s="385"/>
      <c r="U108" s="329"/>
      <c r="V108" s="329"/>
      <c r="W108" s="328"/>
      <c r="X108" s="327"/>
      <c r="Y108" s="322"/>
      <c r="Z108" s="58" t="s">
        <v>430</v>
      </c>
      <c r="AA108" s="58" t="s">
        <v>423</v>
      </c>
      <c r="AB108" s="192" t="s">
        <v>500</v>
      </c>
      <c r="AC108" s="398"/>
    </row>
    <row r="109" spans="1:29" s="1" customFormat="1" ht="47.25" customHeight="1">
      <c r="A109" s="400"/>
      <c r="B109" s="408"/>
      <c r="C109" s="409"/>
      <c r="D109" s="403"/>
      <c r="E109" s="403"/>
      <c r="F109" s="375"/>
      <c r="G109" s="397"/>
      <c r="H109" s="397"/>
      <c r="I109" s="397"/>
      <c r="J109" s="375"/>
      <c r="K109" s="414"/>
      <c r="L109" s="377"/>
      <c r="M109" s="329"/>
      <c r="N109" s="329"/>
      <c r="O109" s="49" t="s">
        <v>258</v>
      </c>
      <c r="P109" s="30" t="s">
        <v>264</v>
      </c>
      <c r="Q109" s="30">
        <v>6</v>
      </c>
      <c r="R109" s="30">
        <v>4</v>
      </c>
      <c r="S109" s="112">
        <f t="shared" si="2"/>
        <v>0.6666666666666666</v>
      </c>
      <c r="T109" s="385"/>
      <c r="U109" s="329"/>
      <c r="V109" s="329"/>
      <c r="W109" s="328"/>
      <c r="X109" s="327"/>
      <c r="Y109" s="322"/>
      <c r="Z109" s="58" t="s">
        <v>430</v>
      </c>
      <c r="AA109" s="58" t="s">
        <v>423</v>
      </c>
      <c r="AB109" s="192" t="s">
        <v>502</v>
      </c>
      <c r="AC109" s="398"/>
    </row>
    <row r="110" spans="1:29" s="1" customFormat="1" ht="47.25" customHeight="1">
      <c r="A110" s="400"/>
      <c r="B110" s="408"/>
      <c r="C110" s="409"/>
      <c r="D110" s="403"/>
      <c r="E110" s="403"/>
      <c r="F110" s="375"/>
      <c r="G110" s="397"/>
      <c r="H110" s="397"/>
      <c r="I110" s="397"/>
      <c r="J110" s="375"/>
      <c r="K110" s="414"/>
      <c r="L110" s="377"/>
      <c r="M110" s="329"/>
      <c r="N110" s="329"/>
      <c r="O110" s="49" t="s">
        <v>231</v>
      </c>
      <c r="P110" s="30" t="s">
        <v>265</v>
      </c>
      <c r="Q110" s="30">
        <v>4</v>
      </c>
      <c r="R110" s="30">
        <v>3</v>
      </c>
      <c r="S110" s="112">
        <f t="shared" si="2"/>
        <v>0.75</v>
      </c>
      <c r="T110" s="385"/>
      <c r="U110" s="329"/>
      <c r="V110" s="329"/>
      <c r="W110" s="328"/>
      <c r="X110" s="327"/>
      <c r="Y110" s="322"/>
      <c r="Z110" s="58" t="s">
        <v>430</v>
      </c>
      <c r="AA110" s="58" t="s">
        <v>423</v>
      </c>
      <c r="AB110" s="192" t="s">
        <v>503</v>
      </c>
      <c r="AC110" s="398"/>
    </row>
    <row r="111" spans="1:29" s="1" customFormat="1" ht="47.25" customHeight="1">
      <c r="A111" s="400"/>
      <c r="B111" s="408"/>
      <c r="C111" s="409"/>
      <c r="D111" s="403"/>
      <c r="E111" s="403"/>
      <c r="F111" s="375"/>
      <c r="G111" s="397"/>
      <c r="H111" s="397"/>
      <c r="I111" s="397"/>
      <c r="J111" s="375"/>
      <c r="K111" s="414"/>
      <c r="L111" s="377"/>
      <c r="M111" s="329"/>
      <c r="N111" s="329"/>
      <c r="O111" s="49" t="s">
        <v>232</v>
      </c>
      <c r="P111" s="30" t="s">
        <v>310</v>
      </c>
      <c r="Q111" s="30">
        <v>4</v>
      </c>
      <c r="R111" s="30">
        <v>3</v>
      </c>
      <c r="S111" s="112">
        <f t="shared" si="2"/>
        <v>0.75</v>
      </c>
      <c r="T111" s="385"/>
      <c r="U111" s="329"/>
      <c r="V111" s="329"/>
      <c r="W111" s="328"/>
      <c r="X111" s="327"/>
      <c r="Y111" s="322"/>
      <c r="Z111" s="58" t="s">
        <v>430</v>
      </c>
      <c r="AA111" s="58" t="s">
        <v>423</v>
      </c>
      <c r="AB111" s="192" t="s">
        <v>501</v>
      </c>
      <c r="AC111" s="398"/>
    </row>
    <row r="112" spans="1:29" s="1" customFormat="1" ht="47.25" customHeight="1">
      <c r="A112" s="400"/>
      <c r="B112" s="408"/>
      <c r="C112" s="409"/>
      <c r="D112" s="403"/>
      <c r="E112" s="403"/>
      <c r="F112" s="375"/>
      <c r="G112" s="397"/>
      <c r="H112" s="397"/>
      <c r="I112" s="397"/>
      <c r="J112" s="375"/>
      <c r="K112" s="414"/>
      <c r="L112" s="377"/>
      <c r="M112" s="329"/>
      <c r="N112" s="329"/>
      <c r="O112" s="49" t="s">
        <v>233</v>
      </c>
      <c r="P112" s="30" t="s">
        <v>311</v>
      </c>
      <c r="Q112" s="30">
        <v>150</v>
      </c>
      <c r="R112" s="30">
        <v>150</v>
      </c>
      <c r="S112" s="112">
        <f t="shared" si="2"/>
        <v>1</v>
      </c>
      <c r="T112" s="385"/>
      <c r="U112" s="329"/>
      <c r="V112" s="329"/>
      <c r="W112" s="328"/>
      <c r="X112" s="327"/>
      <c r="Y112" s="322"/>
      <c r="Z112" s="58" t="s">
        <v>430</v>
      </c>
      <c r="AA112" s="58" t="s">
        <v>423</v>
      </c>
      <c r="AB112" s="192" t="s">
        <v>504</v>
      </c>
      <c r="AC112" s="398"/>
    </row>
    <row r="113" spans="1:29" s="1" customFormat="1" ht="47.25" customHeight="1">
      <c r="A113" s="401"/>
      <c r="B113" s="408"/>
      <c r="C113" s="409"/>
      <c r="D113" s="403"/>
      <c r="E113" s="403"/>
      <c r="F113" s="375"/>
      <c r="G113" s="397"/>
      <c r="H113" s="397"/>
      <c r="I113" s="397"/>
      <c r="J113" s="375"/>
      <c r="K113" s="414"/>
      <c r="L113" s="377"/>
      <c r="M113" s="329"/>
      <c r="N113" s="329"/>
      <c r="O113" s="49" t="s">
        <v>242</v>
      </c>
      <c r="P113" s="30" t="s">
        <v>312</v>
      </c>
      <c r="Q113" s="30">
        <v>5000</v>
      </c>
      <c r="R113" s="30">
        <v>4026</v>
      </c>
      <c r="S113" s="112">
        <f t="shared" si="2"/>
        <v>0.8052</v>
      </c>
      <c r="T113" s="385"/>
      <c r="U113" s="329"/>
      <c r="V113" s="329"/>
      <c r="W113" s="328"/>
      <c r="X113" s="326"/>
      <c r="Y113" s="323"/>
      <c r="Z113" s="166">
        <v>4026</v>
      </c>
      <c r="AA113" s="58" t="s">
        <v>423</v>
      </c>
      <c r="AB113" s="192" t="s">
        <v>505</v>
      </c>
      <c r="AC113" s="398"/>
    </row>
    <row r="114" spans="1:29" s="27" customFormat="1" ht="87" customHeight="1">
      <c r="A114" s="60" t="s">
        <v>33</v>
      </c>
      <c r="B114" s="62" t="s">
        <v>34</v>
      </c>
      <c r="C114" s="20" t="s">
        <v>42</v>
      </c>
      <c r="D114" s="25" t="s">
        <v>152</v>
      </c>
      <c r="E114" s="22">
        <v>0.8</v>
      </c>
      <c r="F114" s="22">
        <v>0.2</v>
      </c>
      <c r="G114" s="46" t="s">
        <v>72</v>
      </c>
      <c r="H114" s="46" t="s">
        <v>73</v>
      </c>
      <c r="I114" s="46" t="s">
        <v>147</v>
      </c>
      <c r="J114" s="20">
        <v>3</v>
      </c>
      <c r="K114" s="26">
        <v>17</v>
      </c>
      <c r="L114" s="377"/>
      <c r="M114" s="329"/>
      <c r="N114" s="329"/>
      <c r="O114" s="37" t="s">
        <v>186</v>
      </c>
      <c r="P114" s="30" t="s">
        <v>270</v>
      </c>
      <c r="Q114" s="31">
        <v>0.6</v>
      </c>
      <c r="R114" s="30">
        <v>0</v>
      </c>
      <c r="S114" s="112">
        <f t="shared" si="2"/>
        <v>0</v>
      </c>
      <c r="T114" s="158" t="s">
        <v>361</v>
      </c>
      <c r="U114" s="95" t="s">
        <v>532</v>
      </c>
      <c r="V114" s="329"/>
      <c r="W114" s="58">
        <v>57000000</v>
      </c>
      <c r="X114" s="211">
        <v>46283333</v>
      </c>
      <c r="Y114" s="174">
        <f>X114/W114</f>
        <v>0.811988298245614</v>
      </c>
      <c r="Z114" s="340" t="s">
        <v>488</v>
      </c>
      <c r="AA114" s="341"/>
      <c r="AB114" s="342"/>
      <c r="AC114" s="398"/>
    </row>
    <row r="115" spans="1:29" s="1" customFormat="1" ht="78" customHeight="1">
      <c r="A115" s="399" t="s">
        <v>33</v>
      </c>
      <c r="B115" s="402" t="s">
        <v>34</v>
      </c>
      <c r="C115" s="403" t="s">
        <v>42</v>
      </c>
      <c r="D115" s="403" t="s">
        <v>152</v>
      </c>
      <c r="E115" s="403" t="s">
        <v>50</v>
      </c>
      <c r="F115" s="375">
        <v>1</v>
      </c>
      <c r="G115" s="403" t="s">
        <v>86</v>
      </c>
      <c r="H115" s="403" t="s">
        <v>148</v>
      </c>
      <c r="I115" s="403" t="s">
        <v>149</v>
      </c>
      <c r="J115" s="375" t="s">
        <v>38</v>
      </c>
      <c r="K115" s="414">
        <v>0.6</v>
      </c>
      <c r="L115" s="385" t="s">
        <v>345</v>
      </c>
      <c r="M115" s="329" t="s">
        <v>117</v>
      </c>
      <c r="N115" s="329" t="s">
        <v>150</v>
      </c>
      <c r="O115" s="37" t="s">
        <v>236</v>
      </c>
      <c r="P115" s="30" t="s">
        <v>259</v>
      </c>
      <c r="Q115" s="30">
        <v>300</v>
      </c>
      <c r="R115" s="30">
        <v>294</v>
      </c>
      <c r="S115" s="112">
        <f t="shared" si="2"/>
        <v>0.98</v>
      </c>
      <c r="T115" s="385" t="s">
        <v>365</v>
      </c>
      <c r="U115" s="329" t="s">
        <v>404</v>
      </c>
      <c r="V115" s="329" t="s">
        <v>533</v>
      </c>
      <c r="W115" s="328">
        <v>132744000</v>
      </c>
      <c r="X115" s="325">
        <v>108200000</v>
      </c>
      <c r="Y115" s="321">
        <f>X115/W115</f>
        <v>0.8151027541734467</v>
      </c>
      <c r="Z115" s="182" t="s">
        <v>506</v>
      </c>
      <c r="AA115" s="138" t="s">
        <v>423</v>
      </c>
      <c r="AB115" s="192" t="s">
        <v>507</v>
      </c>
      <c r="AC115" s="398" t="s">
        <v>124</v>
      </c>
    </row>
    <row r="116" spans="1:29" s="1" customFormat="1" ht="81" customHeight="1">
      <c r="A116" s="400"/>
      <c r="B116" s="402"/>
      <c r="C116" s="403"/>
      <c r="D116" s="403"/>
      <c r="E116" s="403"/>
      <c r="F116" s="375"/>
      <c r="G116" s="403"/>
      <c r="H116" s="403"/>
      <c r="I116" s="403"/>
      <c r="J116" s="375"/>
      <c r="K116" s="414"/>
      <c r="L116" s="385"/>
      <c r="M116" s="329"/>
      <c r="N116" s="329"/>
      <c r="O116" s="37" t="s">
        <v>235</v>
      </c>
      <c r="P116" s="30" t="s">
        <v>313</v>
      </c>
      <c r="Q116" s="30">
        <v>1500</v>
      </c>
      <c r="R116" s="30">
        <v>1500</v>
      </c>
      <c r="S116" s="112">
        <f t="shared" si="2"/>
        <v>1</v>
      </c>
      <c r="T116" s="385"/>
      <c r="U116" s="329"/>
      <c r="V116" s="329"/>
      <c r="W116" s="328"/>
      <c r="X116" s="327"/>
      <c r="Y116" s="322"/>
      <c r="Z116" s="58" t="s">
        <v>509</v>
      </c>
      <c r="AA116" s="58" t="s">
        <v>423</v>
      </c>
      <c r="AB116" s="192" t="s">
        <v>508</v>
      </c>
      <c r="AC116" s="398"/>
    </row>
    <row r="117" spans="1:29" s="1" customFormat="1" ht="64.5" customHeight="1">
      <c r="A117" s="401"/>
      <c r="B117" s="402"/>
      <c r="C117" s="403"/>
      <c r="D117" s="403"/>
      <c r="E117" s="403"/>
      <c r="F117" s="375"/>
      <c r="G117" s="403"/>
      <c r="H117" s="403"/>
      <c r="I117" s="403"/>
      <c r="J117" s="375"/>
      <c r="K117" s="414"/>
      <c r="L117" s="385"/>
      <c r="M117" s="329"/>
      <c r="N117" s="329"/>
      <c r="O117" s="37" t="s">
        <v>314</v>
      </c>
      <c r="P117" s="30" t="s">
        <v>287</v>
      </c>
      <c r="Q117" s="30">
        <v>6</v>
      </c>
      <c r="R117" s="30">
        <v>4</v>
      </c>
      <c r="S117" s="112">
        <f t="shared" si="2"/>
        <v>0.6666666666666666</v>
      </c>
      <c r="T117" s="385"/>
      <c r="U117" s="329"/>
      <c r="V117" s="329"/>
      <c r="W117" s="328"/>
      <c r="X117" s="326"/>
      <c r="Y117" s="323"/>
      <c r="Z117" s="58" t="s">
        <v>430</v>
      </c>
      <c r="AA117" s="58" t="s">
        <v>423</v>
      </c>
      <c r="AB117" s="192" t="s">
        <v>510</v>
      </c>
      <c r="AC117" s="398"/>
    </row>
    <row r="118" spans="1:29" s="29" customFormat="1" ht="78" customHeight="1" thickBot="1">
      <c r="A118" s="61" t="s">
        <v>33</v>
      </c>
      <c r="B118" s="64" t="s">
        <v>105</v>
      </c>
      <c r="C118" s="41" t="s">
        <v>35</v>
      </c>
      <c r="D118" s="42" t="s">
        <v>155</v>
      </c>
      <c r="E118" s="43">
        <v>1</v>
      </c>
      <c r="F118" s="43">
        <v>1</v>
      </c>
      <c r="G118" s="47" t="s">
        <v>36</v>
      </c>
      <c r="H118" s="47" t="s">
        <v>106</v>
      </c>
      <c r="I118" s="47" t="s">
        <v>107</v>
      </c>
      <c r="J118" s="43">
        <v>1</v>
      </c>
      <c r="K118" s="44">
        <v>1</v>
      </c>
      <c r="L118" s="67">
        <v>2020630010029</v>
      </c>
      <c r="M118" s="52" t="s">
        <v>161</v>
      </c>
      <c r="N118" s="52" t="s">
        <v>162</v>
      </c>
      <c r="O118" s="51" t="s">
        <v>175</v>
      </c>
      <c r="P118" s="52" t="s">
        <v>176</v>
      </c>
      <c r="Q118" s="164">
        <v>1</v>
      </c>
      <c r="R118" s="30"/>
      <c r="S118" s="112">
        <f t="shared" si="2"/>
        <v>0</v>
      </c>
      <c r="T118" s="158" t="s">
        <v>366</v>
      </c>
      <c r="U118" s="97" t="s">
        <v>399</v>
      </c>
      <c r="V118" s="52" t="s">
        <v>346</v>
      </c>
      <c r="W118" s="211">
        <v>1447952600</v>
      </c>
      <c r="X118" s="170">
        <v>997920000</v>
      </c>
      <c r="Y118" s="175">
        <f>X118/W118</f>
        <v>0.6891938313450316</v>
      </c>
      <c r="Z118" s="185"/>
      <c r="AA118" s="141"/>
      <c r="AB118" s="141"/>
      <c r="AC118" s="68" t="s">
        <v>124</v>
      </c>
    </row>
    <row r="119" spans="1:29" ht="15" customHeight="1">
      <c r="A119" s="149" t="s">
        <v>12</v>
      </c>
      <c r="B119" s="150"/>
      <c r="C119" s="150"/>
      <c r="D119" s="150"/>
      <c r="E119" s="150"/>
      <c r="F119" s="150"/>
      <c r="G119" s="150"/>
      <c r="H119" s="150"/>
      <c r="I119" s="150"/>
      <c r="J119" s="150"/>
      <c r="K119" s="150"/>
      <c r="L119" s="150"/>
      <c r="M119" s="150"/>
      <c r="N119" s="150"/>
      <c r="O119" s="150"/>
      <c r="P119" s="150"/>
      <c r="Q119" s="150"/>
      <c r="R119" s="150"/>
      <c r="S119" s="150"/>
      <c r="T119" s="150"/>
      <c r="U119" s="150"/>
      <c r="V119" s="151"/>
      <c r="W119" s="433">
        <f>SUM(W12:W118)</f>
        <v>153737242933</v>
      </c>
      <c r="X119" s="305">
        <f>SUM(X12:X118)</f>
        <v>103251517290.46</v>
      </c>
      <c r="Y119" s="303">
        <f>X119/W119</f>
        <v>0.6716103093865023</v>
      </c>
      <c r="Z119" s="186"/>
      <c r="AA119" s="142"/>
      <c r="AB119" s="142"/>
      <c r="AC119" s="19"/>
    </row>
    <row r="120" spans="1:29" ht="13.5" thickBo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4"/>
      <c r="W120" s="434"/>
      <c r="X120" s="306"/>
      <c r="Y120" s="304"/>
      <c r="Z120" s="187"/>
      <c r="AA120" s="143"/>
      <c r="AB120" s="143"/>
      <c r="AC120" s="13"/>
    </row>
    <row r="121" spans="1:29" ht="12.75" hidden="1">
      <c r="A121" s="119"/>
      <c r="B121" s="120"/>
      <c r="C121" s="120"/>
      <c r="D121" s="120"/>
      <c r="E121" s="120"/>
      <c r="F121" s="120"/>
      <c r="G121" s="120"/>
      <c r="H121" s="120"/>
      <c r="I121" s="120"/>
      <c r="J121" s="120"/>
      <c r="K121" s="120"/>
      <c r="L121" s="120"/>
      <c r="M121" s="120"/>
      <c r="N121" s="120"/>
      <c r="O121" s="120"/>
      <c r="P121" s="120"/>
      <c r="Q121" s="120"/>
      <c r="R121" s="120"/>
      <c r="S121" s="163">
        <v>0</v>
      </c>
      <c r="T121" s="120"/>
      <c r="U121" s="120"/>
      <c r="V121" s="120"/>
      <c r="W121" s="147"/>
      <c r="X121" s="147"/>
      <c r="Y121" s="148">
        <v>0</v>
      </c>
      <c r="Z121" s="188"/>
      <c r="AA121" s="147"/>
      <c r="AB121" s="147"/>
      <c r="AC121" s="19"/>
    </row>
    <row r="122" spans="1:29" ht="12.75" hidden="1">
      <c r="A122" s="119"/>
      <c r="B122" s="120"/>
      <c r="C122" s="120"/>
      <c r="D122" s="120"/>
      <c r="E122" s="120"/>
      <c r="F122" s="120"/>
      <c r="G122" s="120"/>
      <c r="H122" s="120"/>
      <c r="I122" s="120"/>
      <c r="J122" s="120"/>
      <c r="K122" s="120"/>
      <c r="L122" s="120"/>
      <c r="M122" s="120"/>
      <c r="N122" s="120"/>
      <c r="O122" s="120"/>
      <c r="P122" s="120"/>
      <c r="Q122" s="120"/>
      <c r="R122" s="120"/>
      <c r="S122" s="162">
        <v>1</v>
      </c>
      <c r="T122" s="120"/>
      <c r="U122" s="120"/>
      <c r="V122" s="120"/>
      <c r="W122" s="147"/>
      <c r="X122" s="147"/>
      <c r="Y122" s="148">
        <v>1</v>
      </c>
      <c r="Z122" s="188"/>
      <c r="AA122" s="147"/>
      <c r="AB122" s="147"/>
      <c r="AC122" s="19"/>
    </row>
    <row r="123" spans="1:29" ht="12.75">
      <c r="A123" s="40"/>
      <c r="B123" s="38"/>
      <c r="C123" s="7"/>
      <c r="D123" s="5"/>
      <c r="E123" s="7"/>
      <c r="F123" s="5"/>
      <c r="G123" s="38"/>
      <c r="H123" s="38"/>
      <c r="I123" s="38"/>
      <c r="J123" s="7"/>
      <c r="K123" s="5"/>
      <c r="L123" s="7"/>
      <c r="M123" s="5"/>
      <c r="N123" s="3"/>
      <c r="O123" s="3"/>
      <c r="P123" s="3"/>
      <c r="Q123" s="3"/>
      <c r="R123" s="3"/>
      <c r="S123" s="3"/>
      <c r="T123" s="3"/>
      <c r="U123" s="3"/>
      <c r="V123" s="3"/>
      <c r="W123" s="14"/>
      <c r="X123" s="14"/>
      <c r="Y123" s="14"/>
      <c r="Z123" s="195"/>
      <c r="AA123" s="5"/>
      <c r="AB123" s="14"/>
      <c r="AC123" s="9"/>
    </row>
    <row r="124" spans="1:29" ht="42.75" customHeight="1">
      <c r="A124" s="40"/>
      <c r="B124" s="38"/>
      <c r="C124" s="8"/>
      <c r="D124" s="5"/>
      <c r="E124" s="7"/>
      <c r="F124" s="5"/>
      <c r="G124" s="36"/>
      <c r="H124" s="36"/>
      <c r="I124" s="36"/>
      <c r="J124" s="437" t="s">
        <v>10</v>
      </c>
      <c r="K124" s="437"/>
      <c r="L124" s="437"/>
      <c r="M124" s="48"/>
      <c r="N124" s="48"/>
      <c r="O124" s="437" t="s">
        <v>9</v>
      </c>
      <c r="P124" s="437"/>
      <c r="Q124" s="437"/>
      <c r="R124" s="118"/>
      <c r="S124" s="118"/>
      <c r="T124" s="48"/>
      <c r="U124" s="435"/>
      <c r="V124" s="435"/>
      <c r="W124" s="435"/>
      <c r="X124" s="435"/>
      <c r="Y124" s="435"/>
      <c r="Z124" s="435"/>
      <c r="AA124" s="435"/>
      <c r="AB124" s="435"/>
      <c r="AC124" s="436"/>
    </row>
    <row r="125" spans="1:29" ht="14.25">
      <c r="A125" s="40"/>
      <c r="B125" s="38"/>
      <c r="C125" s="8"/>
      <c r="D125" s="5"/>
      <c r="E125" s="7"/>
      <c r="F125" s="5"/>
      <c r="G125" s="36"/>
      <c r="H125" s="36"/>
      <c r="I125" s="36"/>
      <c r="J125" s="7"/>
      <c r="K125" s="5"/>
      <c r="L125" s="7"/>
      <c r="M125" s="5"/>
      <c r="N125" s="5"/>
      <c r="O125" s="8"/>
      <c r="P125" s="7"/>
      <c r="Q125" s="7"/>
      <c r="R125" s="7"/>
      <c r="S125" s="7"/>
      <c r="T125" s="5"/>
      <c r="U125" s="92"/>
      <c r="V125" s="7"/>
      <c r="W125" s="14"/>
      <c r="X125" s="14"/>
      <c r="Y125" s="14"/>
      <c r="Z125" s="195"/>
      <c r="AA125" s="5"/>
      <c r="AB125" s="14"/>
      <c r="AC125" s="10"/>
    </row>
    <row r="126" spans="1:29" ht="12.75">
      <c r="A126" s="40"/>
      <c r="B126" s="38"/>
      <c r="C126" s="7"/>
      <c r="D126" s="5"/>
      <c r="E126" s="7"/>
      <c r="F126" s="5"/>
      <c r="G126" s="36"/>
      <c r="H126" s="36"/>
      <c r="I126" s="36"/>
      <c r="J126" s="7"/>
      <c r="K126" s="5"/>
      <c r="L126" s="7"/>
      <c r="M126" s="5"/>
      <c r="N126" s="5"/>
      <c r="O126" s="7"/>
      <c r="P126" s="7"/>
      <c r="Q126" s="7"/>
      <c r="R126" s="7"/>
      <c r="S126" s="7"/>
      <c r="T126" s="5"/>
      <c r="U126" s="92"/>
      <c r="V126" s="7"/>
      <c r="W126" s="215"/>
      <c r="X126" s="215"/>
      <c r="Y126" s="14"/>
      <c r="Z126" s="195"/>
      <c r="AA126" s="5"/>
      <c r="AB126" s="14"/>
      <c r="AC126" s="10"/>
    </row>
    <row r="127" spans="1:29" ht="14.25" customHeight="1" thickBot="1">
      <c r="A127" s="40"/>
      <c r="B127" s="38"/>
      <c r="C127" s="8"/>
      <c r="D127" s="5"/>
      <c r="E127" s="7"/>
      <c r="F127" s="5"/>
      <c r="G127" s="36"/>
      <c r="H127" s="36"/>
      <c r="I127" s="36"/>
      <c r="J127" s="18"/>
      <c r="K127" s="18"/>
      <c r="L127" s="12"/>
      <c r="M127" s="35"/>
      <c r="N127" s="5"/>
      <c r="O127" s="18"/>
      <c r="P127" s="18"/>
      <c r="Q127" s="7"/>
      <c r="R127" s="7"/>
      <c r="S127" s="7"/>
      <c r="T127" s="5"/>
      <c r="U127" s="92"/>
      <c r="V127" s="7"/>
      <c r="W127" s="215"/>
      <c r="X127" s="14"/>
      <c r="Y127" s="14"/>
      <c r="Z127" s="195"/>
      <c r="AA127" s="5"/>
      <c r="AB127" s="14"/>
      <c r="AC127" s="10"/>
    </row>
    <row r="128" spans="1:29" ht="25.5" customHeight="1">
      <c r="A128" s="40"/>
      <c r="B128" s="38"/>
      <c r="C128" s="11"/>
      <c r="D128" s="5"/>
      <c r="E128" s="7"/>
      <c r="F128" s="5"/>
      <c r="G128" s="36"/>
      <c r="H128" s="36"/>
      <c r="I128" s="36"/>
      <c r="J128" s="432" t="s">
        <v>187</v>
      </c>
      <c r="K128" s="432"/>
      <c r="L128" s="432"/>
      <c r="M128" s="432"/>
      <c r="N128" s="17"/>
      <c r="O128" s="432" t="s">
        <v>347</v>
      </c>
      <c r="P128" s="432"/>
      <c r="Q128" s="432"/>
      <c r="R128" s="117"/>
      <c r="S128" s="117"/>
      <c r="T128" s="94"/>
      <c r="U128" s="92"/>
      <c r="V128" s="7"/>
      <c r="W128" s="14"/>
      <c r="X128" s="14"/>
      <c r="Y128" s="14"/>
      <c r="Z128" s="195"/>
      <c r="AA128" s="5"/>
      <c r="AB128" s="14"/>
      <c r="AC128" s="10"/>
    </row>
    <row r="129" spans="1:29" ht="15">
      <c r="A129" s="40"/>
      <c r="B129" s="38"/>
      <c r="C129" s="11"/>
      <c r="D129" s="5"/>
      <c r="E129" s="7"/>
      <c r="F129" s="5"/>
      <c r="G129" s="36"/>
      <c r="H129" s="36"/>
      <c r="I129" s="36"/>
      <c r="J129" s="7" t="s">
        <v>11</v>
      </c>
      <c r="K129" s="5"/>
      <c r="L129" s="16"/>
      <c r="M129" s="17"/>
      <c r="N129" s="17"/>
      <c r="O129" s="7" t="s">
        <v>348</v>
      </c>
      <c r="P129" s="5"/>
      <c r="Q129" s="7"/>
      <c r="R129" s="7"/>
      <c r="S129" s="7"/>
      <c r="T129" s="5"/>
      <c r="U129" s="92"/>
      <c r="V129" s="7"/>
      <c r="W129" s="14"/>
      <c r="X129" s="14"/>
      <c r="Y129" s="14"/>
      <c r="Z129" s="195"/>
      <c r="AA129" s="5"/>
      <c r="AB129" s="14"/>
      <c r="AC129" s="10"/>
    </row>
    <row r="130" spans="1:29" ht="14.25">
      <c r="A130" s="40"/>
      <c r="B130" s="38"/>
      <c r="C130" s="7"/>
      <c r="D130" s="5"/>
      <c r="E130" s="7"/>
      <c r="F130" s="5"/>
      <c r="G130" s="38"/>
      <c r="H130" s="38"/>
      <c r="I130" s="38"/>
      <c r="J130" s="7"/>
      <c r="K130" s="5"/>
      <c r="L130" s="8"/>
      <c r="M130" s="5"/>
      <c r="N130" s="5"/>
      <c r="O130" s="7"/>
      <c r="P130" s="7"/>
      <c r="Q130" s="7"/>
      <c r="R130" s="7"/>
      <c r="S130" s="7"/>
      <c r="T130" s="5"/>
      <c r="U130" s="92"/>
      <c r="V130" s="7"/>
      <c r="W130" s="14"/>
      <c r="X130" s="14"/>
      <c r="Y130" s="14"/>
      <c r="Z130" s="195"/>
      <c r="AA130" s="5"/>
      <c r="AB130" s="14"/>
      <c r="AC130" s="10"/>
    </row>
    <row r="131" spans="1:29" ht="14.25">
      <c r="A131" s="40"/>
      <c r="B131" s="38"/>
      <c r="C131" s="7"/>
      <c r="D131" s="5"/>
      <c r="E131" s="7"/>
      <c r="F131" s="5"/>
      <c r="G131" s="38"/>
      <c r="H131" s="38"/>
      <c r="I131" s="38"/>
      <c r="J131" s="7"/>
      <c r="K131" s="5"/>
      <c r="L131" s="8"/>
      <c r="M131" s="5"/>
      <c r="N131" s="5"/>
      <c r="O131" s="7"/>
      <c r="P131" s="7"/>
      <c r="Q131" s="7"/>
      <c r="R131" s="7"/>
      <c r="S131" s="7"/>
      <c r="T131" s="5"/>
      <c r="U131" s="92"/>
      <c r="V131" s="7"/>
      <c r="W131" s="14"/>
      <c r="X131" s="14"/>
      <c r="Y131" s="14"/>
      <c r="Z131" s="195"/>
      <c r="AA131" s="5"/>
      <c r="AB131" s="14"/>
      <c r="AC131" s="10"/>
    </row>
    <row r="132" spans="1:29" ht="31.5" customHeight="1" thickBot="1">
      <c r="A132" s="452" t="s">
        <v>13</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4"/>
    </row>
    <row r="362" ht="12.75"/>
    <row r="363" ht="12.75"/>
    <row r="369" ht="12.75"/>
    <row r="370" ht="12.75"/>
    <row r="498" ht="12.75"/>
    <row r="499" ht="12.75"/>
    <row r="500" ht="12.75"/>
    <row r="501" ht="12.75"/>
  </sheetData>
  <sheetProtection/>
  <autoFilter ref="S10:S122"/>
  <mergeCells count="509">
    <mergeCell ref="Z114:AB114"/>
    <mergeCell ref="Z67:AB67"/>
    <mergeCell ref="Z73:AB73"/>
    <mergeCell ref="Z74:AB74"/>
    <mergeCell ref="Z76:AB76"/>
    <mergeCell ref="Z77:AB77"/>
    <mergeCell ref="Z63:AB63"/>
    <mergeCell ref="Z64:AB64"/>
    <mergeCell ref="Z91:AB91"/>
    <mergeCell ref="Z92:AB92"/>
    <mergeCell ref="Z93:AB93"/>
    <mergeCell ref="Z97:AB97"/>
    <mergeCell ref="Z32:AB32"/>
    <mergeCell ref="Z33:AB33"/>
    <mergeCell ref="Z36:AB36"/>
    <mergeCell ref="Z53:AB53"/>
    <mergeCell ref="Z54:AB54"/>
    <mergeCell ref="Z84:AB84"/>
    <mergeCell ref="Z55:AB55"/>
    <mergeCell ref="Z56:AB56"/>
    <mergeCell ref="Z57:AB57"/>
    <mergeCell ref="Z62:AB62"/>
    <mergeCell ref="E60:E61"/>
    <mergeCell ref="G60:G61"/>
    <mergeCell ref="T40:T53"/>
    <mergeCell ref="T25:T30"/>
    <mergeCell ref="E21:E23"/>
    <mergeCell ref="N21:N24"/>
    <mergeCell ref="I25:I30"/>
    <mergeCell ref="K36:K37"/>
    <mergeCell ref="E85:E87"/>
    <mergeCell ref="G85:G87"/>
    <mergeCell ref="A21:A23"/>
    <mergeCell ref="A25:A30"/>
    <mergeCell ref="B25:B30"/>
    <mergeCell ref="C25:C30"/>
    <mergeCell ref="D25:D30"/>
    <mergeCell ref="B21:B23"/>
    <mergeCell ref="G21:G23"/>
    <mergeCell ref="F21:F23"/>
    <mergeCell ref="G90:G93"/>
    <mergeCell ref="G40:G53"/>
    <mergeCell ref="F62:F63"/>
    <mergeCell ref="G75:G77"/>
    <mergeCell ref="H40:H53"/>
    <mergeCell ref="I58:I59"/>
    <mergeCell ref="I62:I63"/>
    <mergeCell ref="I55:I57"/>
    <mergeCell ref="I64:I65"/>
    <mergeCell ref="G58:G59"/>
    <mergeCell ref="B36:B37"/>
    <mergeCell ref="U79:U80"/>
    <mergeCell ref="T98:T106"/>
    <mergeCell ref="U98:U106"/>
    <mergeCell ref="H21:H23"/>
    <mergeCell ref="T21:T23"/>
    <mergeCell ref="U21:U23"/>
    <mergeCell ref="U69:U72"/>
    <mergeCell ref="H90:H93"/>
    <mergeCell ref="H62:H63"/>
    <mergeCell ref="U81:U83"/>
    <mergeCell ref="U94:U96"/>
    <mergeCell ref="W98:W106"/>
    <mergeCell ref="A132:AC132"/>
    <mergeCell ref="W25:W30"/>
    <mergeCell ref="W40:W53"/>
    <mergeCell ref="E36:E37"/>
    <mergeCell ref="I75:I77"/>
    <mergeCell ref="G115:G117"/>
    <mergeCell ref="F90:F93"/>
    <mergeCell ref="T69:T72"/>
    <mergeCell ref="U107:U113"/>
    <mergeCell ref="G62:G63"/>
    <mergeCell ref="A75:A77"/>
    <mergeCell ref="B115:B117"/>
    <mergeCell ref="C115:C117"/>
    <mergeCell ref="D115:D117"/>
    <mergeCell ref="E115:E117"/>
    <mergeCell ref="A90:A93"/>
    <mergeCell ref="E75:E77"/>
    <mergeCell ref="D75:D77"/>
    <mergeCell ref="D79:D80"/>
    <mergeCell ref="F115:F117"/>
    <mergeCell ref="J115:J117"/>
    <mergeCell ref="K115:K117"/>
    <mergeCell ref="K88:K89"/>
    <mergeCell ref="J94:J96"/>
    <mergeCell ref="K94:K96"/>
    <mergeCell ref="I107:I113"/>
    <mergeCell ref="G79:G80"/>
    <mergeCell ref="L8:N8"/>
    <mergeCell ref="D9:F9"/>
    <mergeCell ref="A7:G7"/>
    <mergeCell ref="I9:K9"/>
    <mergeCell ref="A8:K8"/>
    <mergeCell ref="O8:Q8"/>
    <mergeCell ref="L85:L93"/>
    <mergeCell ref="N25:N32"/>
    <mergeCell ref="L64:L67"/>
    <mergeCell ref="K69:K72"/>
    <mergeCell ref="M33:M39"/>
    <mergeCell ref="N33:N39"/>
    <mergeCell ref="L75:L78"/>
    <mergeCell ref="M40:M57"/>
    <mergeCell ref="L68:L74"/>
    <mergeCell ref="N68:N74"/>
    <mergeCell ref="J64:J65"/>
    <mergeCell ref="J69:J72"/>
    <mergeCell ref="L40:L57"/>
    <mergeCell ref="I40:I53"/>
    <mergeCell ref="J40:J53"/>
    <mergeCell ref="M68:M74"/>
    <mergeCell ref="J62:J63"/>
    <mergeCell ref="K55:K57"/>
    <mergeCell ref="M64:M67"/>
    <mergeCell ref="K60:K61"/>
    <mergeCell ref="A115:A117"/>
    <mergeCell ref="A1:B4"/>
    <mergeCell ref="J88:J89"/>
    <mergeCell ref="J75:J77"/>
    <mergeCell ref="J124:L124"/>
    <mergeCell ref="L25:L32"/>
    <mergeCell ref="K25:K30"/>
    <mergeCell ref="L33:L39"/>
    <mergeCell ref="J98:J106"/>
    <mergeCell ref="K81:K83"/>
    <mergeCell ref="O128:Q128"/>
    <mergeCell ref="W119:W120"/>
    <mergeCell ref="U124:AC124"/>
    <mergeCell ref="O124:Q124"/>
    <mergeCell ref="J55:J57"/>
    <mergeCell ref="J128:M128"/>
    <mergeCell ref="M94:M97"/>
    <mergeCell ref="N94:N97"/>
    <mergeCell ref="W107:W113"/>
    <mergeCell ref="AC60:AC63"/>
    <mergeCell ref="N64:N67"/>
    <mergeCell ref="M25:M32"/>
    <mergeCell ref="K64:K65"/>
    <mergeCell ref="M21:M24"/>
    <mergeCell ref="N58:N59"/>
    <mergeCell ref="I60:I61"/>
    <mergeCell ref="K21:K23"/>
    <mergeCell ref="K62:K63"/>
    <mergeCell ref="L60:L63"/>
    <mergeCell ref="J60:J61"/>
    <mergeCell ref="M75:M78"/>
    <mergeCell ref="N19:N20"/>
    <mergeCell ref="A14:A15"/>
    <mergeCell ref="B14:B15"/>
    <mergeCell ref="C14:C15"/>
    <mergeCell ref="D14:D15"/>
    <mergeCell ref="E14:E15"/>
    <mergeCell ref="F14:F15"/>
    <mergeCell ref="A19:A20"/>
    <mergeCell ref="L58:L59"/>
    <mergeCell ref="B19:B20"/>
    <mergeCell ref="U14:U15"/>
    <mergeCell ref="V14:V15"/>
    <mergeCell ref="N14:N15"/>
    <mergeCell ref="M14:M15"/>
    <mergeCell ref="L14:L15"/>
    <mergeCell ref="C19:C20"/>
    <mergeCell ref="G19:G20"/>
    <mergeCell ref="E19:E20"/>
    <mergeCell ref="F19:F20"/>
    <mergeCell ref="AC98:AC106"/>
    <mergeCell ref="N98:N106"/>
    <mergeCell ref="M98:M106"/>
    <mergeCell ref="L98:L106"/>
    <mergeCell ref="I98:I106"/>
    <mergeCell ref="AC14:AC15"/>
    <mergeCell ref="W14:W15"/>
    <mergeCell ref="T14:T15"/>
    <mergeCell ref="I14:I15"/>
    <mergeCell ref="J14:J15"/>
    <mergeCell ref="J21:J23"/>
    <mergeCell ref="H19:H20"/>
    <mergeCell ref="G14:G15"/>
    <mergeCell ref="H14:H15"/>
    <mergeCell ref="T19:T20"/>
    <mergeCell ref="I19:I20"/>
    <mergeCell ref="K14:K15"/>
    <mergeCell ref="I21:I23"/>
    <mergeCell ref="L21:L24"/>
    <mergeCell ref="J25:J30"/>
    <mergeCell ref="D21:D23"/>
    <mergeCell ref="C21:C23"/>
    <mergeCell ref="H36:H37"/>
    <mergeCell ref="G36:G37"/>
    <mergeCell ref="F36:F37"/>
    <mergeCell ref="J36:J37"/>
    <mergeCell ref="I36:I37"/>
    <mergeCell ref="C36:C37"/>
    <mergeCell ref="E25:E30"/>
    <mergeCell ref="H58:H59"/>
    <mergeCell ref="AC19:AC20"/>
    <mergeCell ref="U19:U20"/>
    <mergeCell ref="V19:V20"/>
    <mergeCell ref="W19:W20"/>
    <mergeCell ref="F25:F30"/>
    <mergeCell ref="G25:G30"/>
    <mergeCell ref="H25:H30"/>
    <mergeCell ref="AC25:AC32"/>
    <mergeCell ref="V25:V32"/>
    <mergeCell ref="A40:A53"/>
    <mergeCell ref="B40:B53"/>
    <mergeCell ref="C40:C53"/>
    <mergeCell ref="D40:D53"/>
    <mergeCell ref="E40:E53"/>
    <mergeCell ref="F40:F53"/>
    <mergeCell ref="AC33:AC39"/>
    <mergeCell ref="AC58:AC59"/>
    <mergeCell ref="V33:V39"/>
    <mergeCell ref="U40:U53"/>
    <mergeCell ref="K40:K53"/>
    <mergeCell ref="N40:N57"/>
    <mergeCell ref="V58:V59"/>
    <mergeCell ref="K58:K59"/>
    <mergeCell ref="U36:U37"/>
    <mergeCell ref="U58:U59"/>
    <mergeCell ref="A58:A59"/>
    <mergeCell ref="B58:B59"/>
    <mergeCell ref="C58:C59"/>
    <mergeCell ref="D58:D59"/>
    <mergeCell ref="E58:E59"/>
    <mergeCell ref="F58:F59"/>
    <mergeCell ref="A62:A63"/>
    <mergeCell ref="B62:B63"/>
    <mergeCell ref="C62:C63"/>
    <mergeCell ref="D62:D63"/>
    <mergeCell ref="E62:E63"/>
    <mergeCell ref="H60:H61"/>
    <mergeCell ref="A60:A61"/>
    <mergeCell ref="B60:B61"/>
    <mergeCell ref="C60:C61"/>
    <mergeCell ref="D60:D61"/>
    <mergeCell ref="A64:A65"/>
    <mergeCell ref="B64:B65"/>
    <mergeCell ref="C64:C65"/>
    <mergeCell ref="D64:D65"/>
    <mergeCell ref="E64:E65"/>
    <mergeCell ref="F64:F65"/>
    <mergeCell ref="J58:J59"/>
    <mergeCell ref="T58:T59"/>
    <mergeCell ref="M58:M59"/>
    <mergeCell ref="N60:N63"/>
    <mergeCell ref="V60:V63"/>
    <mergeCell ref="U62:U63"/>
    <mergeCell ref="M60:M63"/>
    <mergeCell ref="T60:T61"/>
    <mergeCell ref="T62:T63"/>
    <mergeCell ref="U60:U61"/>
    <mergeCell ref="V68:V74"/>
    <mergeCell ref="T64:T65"/>
    <mergeCell ref="U64:U65"/>
    <mergeCell ref="D69:D72"/>
    <mergeCell ref="E69:E72"/>
    <mergeCell ref="F60:F61"/>
    <mergeCell ref="V64:V67"/>
    <mergeCell ref="G69:G72"/>
    <mergeCell ref="H69:H72"/>
    <mergeCell ref="I69:I72"/>
    <mergeCell ref="B75:B77"/>
    <mergeCell ref="F75:F77"/>
    <mergeCell ref="G64:G65"/>
    <mergeCell ref="H64:H65"/>
    <mergeCell ref="H75:H77"/>
    <mergeCell ref="A79:A80"/>
    <mergeCell ref="B79:B80"/>
    <mergeCell ref="C79:C80"/>
    <mergeCell ref="C75:C77"/>
    <mergeCell ref="F69:F72"/>
    <mergeCell ref="A36:A37"/>
    <mergeCell ref="D36:D37"/>
    <mergeCell ref="A69:A72"/>
    <mergeCell ref="B69:B72"/>
    <mergeCell ref="C69:C72"/>
    <mergeCell ref="G81:G83"/>
    <mergeCell ref="F81:F83"/>
    <mergeCell ref="E79:E80"/>
    <mergeCell ref="F79:F80"/>
    <mergeCell ref="A81:A83"/>
    <mergeCell ref="AC115:AC117"/>
    <mergeCell ref="V85:V93"/>
    <mergeCell ref="F88:F89"/>
    <mergeCell ref="M85:M93"/>
    <mergeCell ref="N85:N93"/>
    <mergeCell ref="I88:I89"/>
    <mergeCell ref="K107:K113"/>
    <mergeCell ref="K98:K106"/>
    <mergeCell ref="W115:W117"/>
    <mergeCell ref="V107:V114"/>
    <mergeCell ref="L79:L84"/>
    <mergeCell ref="I85:I87"/>
    <mergeCell ref="I115:I117"/>
    <mergeCell ref="H81:H83"/>
    <mergeCell ref="I81:I83"/>
    <mergeCell ref="J81:J83"/>
    <mergeCell ref="K90:K93"/>
    <mergeCell ref="H115:H117"/>
    <mergeCell ref="L115:L117"/>
    <mergeCell ref="L94:L97"/>
    <mergeCell ref="B81:B83"/>
    <mergeCell ref="C81:C83"/>
    <mergeCell ref="D81:D83"/>
    <mergeCell ref="E81:E83"/>
    <mergeCell ref="C98:C106"/>
    <mergeCell ref="B98:B106"/>
    <mergeCell ref="E90:E93"/>
    <mergeCell ref="E88:E89"/>
    <mergeCell ref="B90:B93"/>
    <mergeCell ref="C90:C93"/>
    <mergeCell ref="A88:A89"/>
    <mergeCell ref="B88:B89"/>
    <mergeCell ref="I79:I80"/>
    <mergeCell ref="J79:J80"/>
    <mergeCell ref="H94:H96"/>
    <mergeCell ref="I94:I96"/>
    <mergeCell ref="J90:J93"/>
    <mergeCell ref="H88:H89"/>
    <mergeCell ref="C88:C89"/>
    <mergeCell ref="D88:D89"/>
    <mergeCell ref="AC79:AC84"/>
    <mergeCell ref="V40:V57"/>
    <mergeCell ref="AC40:AC57"/>
    <mergeCell ref="V79:V84"/>
    <mergeCell ref="AC68:AC74"/>
    <mergeCell ref="AC64:AC67"/>
    <mergeCell ref="W58:W59"/>
    <mergeCell ref="W81:W83"/>
    <mergeCell ref="AC75:AC78"/>
    <mergeCell ref="V75:V78"/>
    <mergeCell ref="D90:D93"/>
    <mergeCell ref="D85:D87"/>
    <mergeCell ref="K85:K87"/>
    <mergeCell ref="J85:J87"/>
    <mergeCell ref="A94:A96"/>
    <mergeCell ref="B94:B96"/>
    <mergeCell ref="C94:C96"/>
    <mergeCell ref="D94:D96"/>
    <mergeCell ref="E94:E96"/>
    <mergeCell ref="F94:F96"/>
    <mergeCell ref="E98:E106"/>
    <mergeCell ref="A107:A113"/>
    <mergeCell ref="B107:B113"/>
    <mergeCell ref="C107:C113"/>
    <mergeCell ref="D107:D113"/>
    <mergeCell ref="E107:E113"/>
    <mergeCell ref="A98:A106"/>
    <mergeCell ref="D98:D106"/>
    <mergeCell ref="AC94:AC97"/>
    <mergeCell ref="J107:J113"/>
    <mergeCell ref="G94:G96"/>
    <mergeCell ref="AC85:AC93"/>
    <mergeCell ref="H85:H87"/>
    <mergeCell ref="F85:F87"/>
    <mergeCell ref="L107:L114"/>
    <mergeCell ref="F107:F113"/>
    <mergeCell ref="G107:G113"/>
    <mergeCell ref="H98:H106"/>
    <mergeCell ref="W88:W89"/>
    <mergeCell ref="W90:W93"/>
    <mergeCell ref="W94:W96"/>
    <mergeCell ref="W79:W80"/>
    <mergeCell ref="F98:F106"/>
    <mergeCell ref="G98:G106"/>
    <mergeCell ref="T85:T87"/>
    <mergeCell ref="U85:U87"/>
    <mergeCell ref="T88:T89"/>
    <mergeCell ref="K79:K80"/>
    <mergeCell ref="AC107:AC114"/>
    <mergeCell ref="AC21:AC24"/>
    <mergeCell ref="A85:A87"/>
    <mergeCell ref="B85:B87"/>
    <mergeCell ref="C85:C87"/>
    <mergeCell ref="W36:W37"/>
    <mergeCell ref="W65:W66"/>
    <mergeCell ref="W69:W72"/>
    <mergeCell ref="W75:W77"/>
    <mergeCell ref="H107:H113"/>
    <mergeCell ref="U88:U89"/>
    <mergeCell ref="G88:G89"/>
    <mergeCell ref="I90:I93"/>
    <mergeCell ref="N75:N78"/>
    <mergeCell ref="M79:M84"/>
    <mergeCell ref="T75:T77"/>
    <mergeCell ref="U75:U77"/>
    <mergeCell ref="T81:T83"/>
    <mergeCell ref="T79:T80"/>
    <mergeCell ref="H79:H80"/>
    <mergeCell ref="T115:T117"/>
    <mergeCell ref="T90:T93"/>
    <mergeCell ref="T94:T96"/>
    <mergeCell ref="V94:V97"/>
    <mergeCell ref="U115:U117"/>
    <mergeCell ref="V115:V117"/>
    <mergeCell ref="V98:V106"/>
    <mergeCell ref="U90:U93"/>
    <mergeCell ref="M107:M114"/>
    <mergeCell ref="N107:N114"/>
    <mergeCell ref="M115:M117"/>
    <mergeCell ref="N79:N84"/>
    <mergeCell ref="T107:T113"/>
    <mergeCell ref="I17:I18"/>
    <mergeCell ref="L17:L18"/>
    <mergeCell ref="M17:M18"/>
    <mergeCell ref="N115:N117"/>
    <mergeCell ref="K75:K77"/>
    <mergeCell ref="J19:J20"/>
    <mergeCell ref="K19:K20"/>
    <mergeCell ref="L19:L20"/>
    <mergeCell ref="M19:M20"/>
    <mergeCell ref="A17:A18"/>
    <mergeCell ref="B17:B18"/>
    <mergeCell ref="C17:C18"/>
    <mergeCell ref="D17:D18"/>
    <mergeCell ref="G17:G18"/>
    <mergeCell ref="D19:D20"/>
    <mergeCell ref="AC17:AC18"/>
    <mergeCell ref="H17:H18"/>
    <mergeCell ref="N17:N18"/>
    <mergeCell ref="T17:T18"/>
    <mergeCell ref="U17:U18"/>
    <mergeCell ref="V17:V18"/>
    <mergeCell ref="W17:W18"/>
    <mergeCell ref="Y17:Y18"/>
    <mergeCell ref="I5:N5"/>
    <mergeCell ref="R10:R11"/>
    <mergeCell ref="A9:A11"/>
    <mergeCell ref="B9:B11"/>
    <mergeCell ref="C9:C11"/>
    <mergeCell ref="D10:D11"/>
    <mergeCell ref="E10:E11"/>
    <mergeCell ref="R8:S8"/>
    <mergeCell ref="L6:AC6"/>
    <mergeCell ref="A6:K6"/>
    <mergeCell ref="F10:F11"/>
    <mergeCell ref="G9:G11"/>
    <mergeCell ref="H9:H11"/>
    <mergeCell ref="I10:I11"/>
    <mergeCell ref="J10:J11"/>
    <mergeCell ref="K10:K11"/>
    <mergeCell ref="U7:AC7"/>
    <mergeCell ref="X115:X117"/>
    <mergeCell ref="X107:X113"/>
    <mergeCell ref="X98:X106"/>
    <mergeCell ref="X94:X96"/>
    <mergeCell ref="X90:X93"/>
    <mergeCell ref="X88:X89"/>
    <mergeCell ref="W10:W11"/>
    <mergeCell ref="X10:X11"/>
    <mergeCell ref="X85:X87"/>
    <mergeCell ref="Z8:AA8"/>
    <mergeCell ref="T8:Y8"/>
    <mergeCell ref="Z10:Z11"/>
    <mergeCell ref="AA10:AA11"/>
    <mergeCell ref="Y19:Y20"/>
    <mergeCell ref="V21:V24"/>
    <mergeCell ref="X14:X15"/>
    <mergeCell ref="Z24:AB24"/>
    <mergeCell ref="AB10:AB11"/>
    <mergeCell ref="U10:U11"/>
    <mergeCell ref="U25:U30"/>
    <mergeCell ref="T36:T37"/>
    <mergeCell ref="W21:W23"/>
    <mergeCell ref="X21:X23"/>
    <mergeCell ref="X19:X20"/>
    <mergeCell ref="X17:X18"/>
    <mergeCell ref="X25:X30"/>
    <mergeCell ref="X36:X37"/>
    <mergeCell ref="Y115:Y117"/>
    <mergeCell ref="Y107:Y113"/>
    <mergeCell ref="Y98:Y106"/>
    <mergeCell ref="Y94:Y96"/>
    <mergeCell ref="Y90:Y93"/>
    <mergeCell ref="X81:X83"/>
    <mergeCell ref="X60:X61"/>
    <mergeCell ref="X58:X59"/>
    <mergeCell ref="X40:X53"/>
    <mergeCell ref="W85:W87"/>
    <mergeCell ref="X79:X80"/>
    <mergeCell ref="X75:X77"/>
    <mergeCell ref="X69:X72"/>
    <mergeCell ref="X65:X66"/>
    <mergeCell ref="W62:W63"/>
    <mergeCell ref="W60:W61"/>
    <mergeCell ref="Y88:Y89"/>
    <mergeCell ref="Y85:Y87"/>
    <mergeCell ref="Y81:Y83"/>
    <mergeCell ref="Y79:Y80"/>
    <mergeCell ref="Y75:Y77"/>
    <mergeCell ref="X62:X63"/>
    <mergeCell ref="Y69:Y72"/>
    <mergeCell ref="Y65:Y66"/>
    <mergeCell ref="Y62:Y63"/>
    <mergeCell ref="Y60:Y61"/>
    <mergeCell ref="Y58:Y59"/>
    <mergeCell ref="Y14:Y15"/>
    <mergeCell ref="Y119:Y120"/>
    <mergeCell ref="X119:X120"/>
    <mergeCell ref="C1:AB2"/>
    <mergeCell ref="C3:AB3"/>
    <mergeCell ref="C4:AB4"/>
    <mergeCell ref="A5:G5"/>
    <mergeCell ref="Y40:Y53"/>
    <mergeCell ref="Y36:Y37"/>
    <mergeCell ref="Y25:Y30"/>
    <mergeCell ref="Y21:Y23"/>
  </mergeCells>
  <conditionalFormatting sqref="S10:S11">
    <cfRule type="colorScale" priority="10" dxfId="0">
      <colorScale>
        <cfvo type="percent" val="50"/>
        <cfvo type="percent" val="75"/>
        <cfvo type="percent" val="100"/>
        <color rgb="FFFF0000"/>
        <color rgb="FFFFFF00"/>
        <color rgb="FF92D050"/>
      </colorScale>
    </cfRule>
  </conditionalFormatting>
  <conditionalFormatting sqref="S8">
    <cfRule type="colorScale" priority="9" dxfId="0">
      <colorScale>
        <cfvo type="percent" val="50"/>
        <cfvo type="percent" val="75"/>
        <cfvo type="percent" val="100"/>
        <color rgb="FFFF0000"/>
        <color rgb="FFFFFF00"/>
        <color rgb="FF92D050"/>
      </colorScale>
    </cfRule>
  </conditionalFormatting>
  <conditionalFormatting sqref="S12:S47 S49:S69 S71:S122">
    <cfRule type="colorScale" priority="8" dxfId="0">
      <colorScale>
        <cfvo type="percent" val="50"/>
        <cfvo type="percent" val="75"/>
        <cfvo type="percent" val="100"/>
        <color rgb="FFFF0000"/>
        <color rgb="FFFFFF00"/>
        <color rgb="FF92D050"/>
      </colorScale>
    </cfRule>
  </conditionalFormatting>
  <conditionalFormatting sqref="Y12:Y65 Y67:Y119 Y121:Y122">
    <cfRule type="colorScale" priority="7" dxfId="0">
      <colorScale>
        <cfvo type="percent" val="50"/>
        <cfvo type="percent" val="75"/>
        <cfvo type="percent" val="100"/>
        <color rgb="FFFF0000"/>
        <color rgb="FFFFFF00"/>
        <color rgb="FF92D050"/>
      </colorScale>
    </cfRule>
  </conditionalFormatting>
  <conditionalFormatting sqref="S48">
    <cfRule type="colorScale" priority="6" dxfId="0">
      <colorScale>
        <cfvo type="percent" val="25"/>
        <cfvo type="percent" val="50"/>
        <cfvo type="percent" val="100"/>
        <color rgb="FFFF0000"/>
        <color rgb="FFFFFF00"/>
        <color rgb="FF92D050"/>
      </colorScale>
    </cfRule>
  </conditionalFormatting>
  <conditionalFormatting sqref="S48">
    <cfRule type="colorScale" priority="5" dxfId="0">
      <colorScale>
        <cfvo type="percent" val="25"/>
        <cfvo type="percent" val="50"/>
        <cfvo type="percent" val="100"/>
        <color rgb="FFFF0000"/>
        <color rgb="FFFFFF00"/>
        <color rgb="FF92D050"/>
      </colorScale>
    </cfRule>
  </conditionalFormatting>
  <conditionalFormatting sqref="S70">
    <cfRule type="colorScale" priority="4" dxfId="0">
      <colorScale>
        <cfvo type="percent" val="25"/>
        <cfvo type="percent" val="50"/>
        <cfvo type="percent" val="100"/>
        <color rgb="FFFF0000"/>
        <color rgb="FFFFFF00"/>
        <color rgb="FF92D050"/>
      </colorScale>
    </cfRule>
  </conditionalFormatting>
  <conditionalFormatting sqref="S70">
    <cfRule type="colorScale" priority="3" dxfId="0">
      <colorScale>
        <cfvo type="percent" val="25"/>
        <cfvo type="percent" val="50"/>
        <cfvo type="percent" val="100"/>
        <color rgb="FFFF0000"/>
        <color rgb="FFFFFF00"/>
        <color rgb="FF92D050"/>
      </colorScale>
    </cfRule>
  </conditionalFormatting>
  <conditionalFormatting sqref="Y12:Y122">
    <cfRule type="colorScale" priority="2" dxfId="0">
      <colorScale>
        <cfvo type="percent" val="50"/>
        <cfvo type="percent" val="75"/>
        <cfvo type="percent" val="100"/>
        <color rgb="FFFF0000"/>
        <color rgb="FFFFFF00"/>
        <color rgb="FF92D050"/>
      </colorScale>
    </cfRule>
  </conditionalFormatting>
  <conditionalFormatting sqref="S12:S122">
    <cfRule type="colorScale" priority="1" dxfId="0">
      <colorScale>
        <cfvo type="percent" val="50"/>
        <cfvo type="percent" val="75"/>
        <cfvo type="percent" val="100"/>
        <color rgb="FFFF0000"/>
        <color rgb="FFFFFF00"/>
        <color rgb="FF92D050"/>
      </colorScale>
    </cfRule>
  </conditionalFormatting>
  <printOptions/>
  <pageMargins left="0.393700787401575" right="0.393700787401575" top="0.393700787401575" bottom="0.393700787401575" header="0.275590551181102" footer="0.31496062992126"/>
  <pageSetup fitToHeight="0" fitToWidth="1" horizontalDpi="600" verticalDpi="600" orientation="landscape" paperSize="5" scale="22" r:id="rId4"/>
  <drawing r:id="rId3"/>
  <legacyDrawing r:id="rId2"/>
</worksheet>
</file>

<file path=xl/worksheets/sheet2.xml><?xml version="1.0" encoding="utf-8"?>
<worksheet xmlns="http://schemas.openxmlformats.org/spreadsheetml/2006/main" xmlns:r="http://schemas.openxmlformats.org/officeDocument/2006/relationships">
  <dimension ref="A1:P137"/>
  <sheetViews>
    <sheetView zoomScale="60" zoomScaleNormal="60" zoomScalePageLayoutView="0" workbookViewId="0" topLeftCell="A1">
      <selection activeCell="K49" sqref="K49"/>
    </sheetView>
  </sheetViews>
  <sheetFormatPr defaultColWidth="11.421875" defaultRowHeight="12.75"/>
  <cols>
    <col min="1" max="1" width="24.8515625" style="0" customWidth="1"/>
    <col min="2" max="2" width="35.421875" style="0" customWidth="1"/>
    <col min="3" max="3" width="18.421875" style="0" customWidth="1"/>
    <col min="4" max="5" width="19.57421875" style="0" customWidth="1"/>
    <col min="6" max="6" width="23.140625" style="0" customWidth="1"/>
    <col min="7" max="7" width="24.57421875" style="0" customWidth="1"/>
    <col min="8" max="8" width="23.8515625" style="0" customWidth="1"/>
    <col min="9" max="9" width="23.7109375" style="0" customWidth="1"/>
    <col min="10" max="10" width="13.00390625" style="0" bestFit="1" customWidth="1"/>
    <col min="11" max="11" width="15.00390625" style="0" bestFit="1" customWidth="1"/>
  </cols>
  <sheetData>
    <row r="1" spans="1:9" ht="60.75" thickBot="1">
      <c r="A1" s="216" t="s">
        <v>6</v>
      </c>
      <c r="B1" s="217" t="s">
        <v>32</v>
      </c>
      <c r="C1" s="216" t="s">
        <v>31</v>
      </c>
      <c r="D1" s="461" t="s">
        <v>30</v>
      </c>
      <c r="E1" s="475" t="s">
        <v>409</v>
      </c>
      <c r="F1" s="218" t="s">
        <v>410</v>
      </c>
      <c r="G1" s="477" t="s">
        <v>412</v>
      </c>
      <c r="H1" s="475" t="s">
        <v>413</v>
      </c>
      <c r="I1" s="218" t="s">
        <v>410</v>
      </c>
    </row>
    <row r="2" spans="1:9" ht="48.75" thickBot="1">
      <c r="A2" s="219"/>
      <c r="B2" s="220"/>
      <c r="C2" s="219"/>
      <c r="D2" s="462"/>
      <c r="E2" s="476"/>
      <c r="F2" s="221" t="s">
        <v>411</v>
      </c>
      <c r="G2" s="478"/>
      <c r="H2" s="476"/>
      <c r="I2" s="221" t="s">
        <v>417</v>
      </c>
    </row>
    <row r="3" spans="1:9" ht="96.75" thickBot="1">
      <c r="A3" s="222" t="s">
        <v>163</v>
      </c>
      <c r="B3" s="223" t="s">
        <v>349</v>
      </c>
      <c r="C3" s="224">
        <v>0.78</v>
      </c>
      <c r="D3" s="225">
        <v>0.9</v>
      </c>
      <c r="E3" s="226">
        <v>0.95</v>
      </c>
      <c r="F3" s="226">
        <v>1</v>
      </c>
      <c r="G3" s="227">
        <v>107352000</v>
      </c>
      <c r="H3" s="228">
        <v>93399997</v>
      </c>
      <c r="I3" s="229">
        <f>H3/G3</f>
        <v>0.870034997019152</v>
      </c>
    </row>
    <row r="4" spans="1:9" ht="48">
      <c r="A4" s="230" t="s">
        <v>165</v>
      </c>
      <c r="B4" s="231" t="s">
        <v>327</v>
      </c>
      <c r="C4" s="232">
        <v>1</v>
      </c>
      <c r="D4" s="226">
        <v>1</v>
      </c>
      <c r="E4" s="226">
        <v>1</v>
      </c>
      <c r="F4" s="226">
        <f aca="true" t="shared" si="0" ref="F4:F67">E4/D4</f>
        <v>1</v>
      </c>
      <c r="G4" s="227">
        <v>81589000</v>
      </c>
      <c r="H4" s="228">
        <v>40800000</v>
      </c>
      <c r="I4" s="229">
        <f>H4/G4</f>
        <v>0.500067411048058</v>
      </c>
    </row>
    <row r="5" spans="1:9" ht="60">
      <c r="A5" s="463" t="s">
        <v>167</v>
      </c>
      <c r="B5" s="231" t="s">
        <v>328</v>
      </c>
      <c r="C5" s="230" t="s">
        <v>422</v>
      </c>
      <c r="D5" s="232">
        <v>1</v>
      </c>
      <c r="E5" s="232">
        <v>1</v>
      </c>
      <c r="F5" s="226">
        <f>E5/D5</f>
        <v>1</v>
      </c>
      <c r="G5" s="464">
        <v>556415332</v>
      </c>
      <c r="H5" s="455">
        <v>351266665</v>
      </c>
      <c r="I5" s="458">
        <f>H5/G5</f>
        <v>0.6313029940016103</v>
      </c>
    </row>
    <row r="6" spans="1:9" ht="24">
      <c r="A6" s="463"/>
      <c r="B6" s="231" t="s">
        <v>329</v>
      </c>
      <c r="C6" s="230" t="s">
        <v>189</v>
      </c>
      <c r="D6" s="232">
        <v>1</v>
      </c>
      <c r="E6" s="232">
        <v>1</v>
      </c>
      <c r="F6" s="226">
        <f t="shared" si="0"/>
        <v>1</v>
      </c>
      <c r="G6" s="466"/>
      <c r="H6" s="457"/>
      <c r="I6" s="460"/>
    </row>
    <row r="7" spans="1:9" ht="36">
      <c r="A7" s="235" t="s">
        <v>169</v>
      </c>
      <c r="B7" s="236" t="s">
        <v>330</v>
      </c>
      <c r="C7" s="230">
        <v>12</v>
      </c>
      <c r="D7" s="230">
        <v>12</v>
      </c>
      <c r="E7" s="230">
        <v>9</v>
      </c>
      <c r="F7" s="226">
        <f t="shared" si="0"/>
        <v>0.75</v>
      </c>
      <c r="G7" s="237">
        <v>146152136194</v>
      </c>
      <c r="H7" s="299">
        <v>97190219701.46</v>
      </c>
      <c r="I7" s="239">
        <f>H7/G7</f>
        <v>0.6649934939880131</v>
      </c>
    </row>
    <row r="8" spans="1:9" ht="36">
      <c r="A8" s="473" t="s">
        <v>172</v>
      </c>
      <c r="B8" s="236" t="s">
        <v>331</v>
      </c>
      <c r="C8" s="232">
        <v>1</v>
      </c>
      <c r="D8" s="232">
        <v>1</v>
      </c>
      <c r="E8" s="232">
        <v>0.75</v>
      </c>
      <c r="F8" s="226">
        <f t="shared" si="0"/>
        <v>0.75</v>
      </c>
      <c r="G8" s="464">
        <v>535276921</v>
      </c>
      <c r="H8" s="455">
        <v>414643683</v>
      </c>
      <c r="I8" s="458">
        <f>H8/G8</f>
        <v>0.7746339637161379</v>
      </c>
    </row>
    <row r="9" spans="1:9" ht="48">
      <c r="A9" s="474"/>
      <c r="B9" s="236" t="s">
        <v>160</v>
      </c>
      <c r="C9" s="232">
        <v>0.99</v>
      </c>
      <c r="D9" s="232">
        <v>0.98</v>
      </c>
      <c r="E9" s="232">
        <v>0.99</v>
      </c>
      <c r="F9" s="226">
        <v>1</v>
      </c>
      <c r="G9" s="466"/>
      <c r="H9" s="457"/>
      <c r="I9" s="460"/>
    </row>
    <row r="10" spans="1:9" ht="84">
      <c r="A10" s="463" t="s">
        <v>170</v>
      </c>
      <c r="B10" s="231" t="s">
        <v>350</v>
      </c>
      <c r="C10" s="226" t="s">
        <v>333</v>
      </c>
      <c r="D10" s="226">
        <v>0.9</v>
      </c>
      <c r="E10" s="226">
        <v>0.6</v>
      </c>
      <c r="F10" s="226">
        <f t="shared" si="0"/>
        <v>0.6666666666666666</v>
      </c>
      <c r="G10" s="464">
        <v>85500000</v>
      </c>
      <c r="H10" s="455">
        <v>76499999</v>
      </c>
      <c r="I10" s="458">
        <f>H10/G10</f>
        <v>0.8947368304093567</v>
      </c>
    </row>
    <row r="11" spans="1:9" ht="36">
      <c r="A11" s="463"/>
      <c r="B11" s="236" t="s">
        <v>332</v>
      </c>
      <c r="C11" s="226" t="s">
        <v>334</v>
      </c>
      <c r="D11" s="226">
        <v>0.8</v>
      </c>
      <c r="E11" s="226">
        <v>0.68</v>
      </c>
      <c r="F11" s="226">
        <f t="shared" si="0"/>
        <v>0.85</v>
      </c>
      <c r="G11" s="466"/>
      <c r="H11" s="457"/>
      <c r="I11" s="460"/>
    </row>
    <row r="12" spans="1:9" ht="96">
      <c r="A12" s="471" t="s">
        <v>108</v>
      </c>
      <c r="B12" s="236" t="s">
        <v>192</v>
      </c>
      <c r="C12" s="230" t="s">
        <v>259</v>
      </c>
      <c r="D12" s="240">
        <v>13250</v>
      </c>
      <c r="E12" s="230">
        <v>13250</v>
      </c>
      <c r="F12" s="226">
        <f t="shared" si="0"/>
        <v>1</v>
      </c>
      <c r="G12" s="464">
        <v>81000000</v>
      </c>
      <c r="H12" s="455">
        <v>69000000</v>
      </c>
      <c r="I12" s="472">
        <f>H12/G12</f>
        <v>0.8518518518518519</v>
      </c>
    </row>
    <row r="13" spans="1:11" ht="72">
      <c r="A13" s="471"/>
      <c r="B13" s="236" t="s">
        <v>190</v>
      </c>
      <c r="C13" s="230" t="s">
        <v>260</v>
      </c>
      <c r="D13" s="240">
        <v>4334</v>
      </c>
      <c r="E13" s="230">
        <v>4334</v>
      </c>
      <c r="F13" s="226">
        <f t="shared" si="0"/>
        <v>1</v>
      </c>
      <c r="G13" s="465"/>
      <c r="H13" s="456"/>
      <c r="I13" s="472"/>
      <c r="J13" s="297">
        <f>SUM(G12:G15)</f>
        <v>91000000</v>
      </c>
      <c r="K13" s="298">
        <f>SUM(H12:H15)</f>
        <v>79000000</v>
      </c>
    </row>
    <row r="14" spans="1:9" ht="72">
      <c r="A14" s="471"/>
      <c r="B14" s="236" t="s">
        <v>191</v>
      </c>
      <c r="C14" s="230" t="s">
        <v>261</v>
      </c>
      <c r="D14" s="240">
        <v>4334</v>
      </c>
      <c r="E14" s="230">
        <v>4334</v>
      </c>
      <c r="F14" s="226">
        <f t="shared" si="0"/>
        <v>1</v>
      </c>
      <c r="G14" s="466"/>
      <c r="H14" s="457"/>
      <c r="I14" s="472"/>
    </row>
    <row r="15" spans="1:9" ht="36">
      <c r="A15" s="471"/>
      <c r="B15" s="236" t="s">
        <v>262</v>
      </c>
      <c r="C15" s="230" t="s">
        <v>111</v>
      </c>
      <c r="D15" s="230">
        <v>1</v>
      </c>
      <c r="E15" s="230">
        <v>0</v>
      </c>
      <c r="F15" s="226">
        <f t="shared" si="0"/>
        <v>0</v>
      </c>
      <c r="G15" s="242">
        <v>10000000</v>
      </c>
      <c r="H15" s="243">
        <v>10000000</v>
      </c>
      <c r="I15" s="244">
        <f>H15/G15</f>
        <v>1</v>
      </c>
    </row>
    <row r="16" spans="1:9" ht="24">
      <c r="A16" s="468" t="s">
        <v>109</v>
      </c>
      <c r="B16" s="236" t="s">
        <v>214</v>
      </c>
      <c r="C16" s="230" t="s">
        <v>263</v>
      </c>
      <c r="D16" s="240">
        <v>5000</v>
      </c>
      <c r="E16" s="230">
        <v>5000</v>
      </c>
      <c r="F16" s="226">
        <f t="shared" si="0"/>
        <v>1</v>
      </c>
      <c r="G16" s="467">
        <v>100000000</v>
      </c>
      <c r="H16" s="455">
        <v>100000000</v>
      </c>
      <c r="I16" s="458">
        <f>H16/G16</f>
        <v>1</v>
      </c>
    </row>
    <row r="17" spans="1:9" ht="24">
      <c r="A17" s="469"/>
      <c r="B17" s="236" t="s">
        <v>193</v>
      </c>
      <c r="C17" s="230" t="s">
        <v>237</v>
      </c>
      <c r="D17" s="240">
        <v>1500</v>
      </c>
      <c r="E17" s="230">
        <v>1500</v>
      </c>
      <c r="F17" s="226">
        <f t="shared" si="0"/>
        <v>1</v>
      </c>
      <c r="G17" s="467"/>
      <c r="H17" s="456"/>
      <c r="I17" s="459"/>
    </row>
    <row r="18" spans="1:9" ht="48">
      <c r="A18" s="469"/>
      <c r="B18" s="236" t="s">
        <v>321</v>
      </c>
      <c r="C18" s="230" t="s">
        <v>264</v>
      </c>
      <c r="D18" s="230">
        <v>6</v>
      </c>
      <c r="E18" s="230">
        <v>4</v>
      </c>
      <c r="F18" s="226">
        <f t="shared" si="0"/>
        <v>0.6666666666666666</v>
      </c>
      <c r="G18" s="467"/>
      <c r="H18" s="456"/>
      <c r="I18" s="459"/>
    </row>
    <row r="19" spans="1:11" ht="48">
      <c r="A19" s="469"/>
      <c r="B19" s="236" t="s">
        <v>244</v>
      </c>
      <c r="C19" s="230" t="s">
        <v>265</v>
      </c>
      <c r="D19" s="230">
        <v>6</v>
      </c>
      <c r="E19" s="230">
        <v>4</v>
      </c>
      <c r="F19" s="226">
        <f t="shared" si="0"/>
        <v>0.6666666666666666</v>
      </c>
      <c r="G19" s="467"/>
      <c r="H19" s="456"/>
      <c r="I19" s="459"/>
      <c r="J19" s="297">
        <f>SUM(G16:G23)</f>
        <v>165993731</v>
      </c>
      <c r="K19" s="298">
        <f>SUM(H16:H23)</f>
        <v>141600000</v>
      </c>
    </row>
    <row r="20" spans="1:9" ht="48">
      <c r="A20" s="469"/>
      <c r="B20" s="236" t="s">
        <v>269</v>
      </c>
      <c r="C20" s="230" t="s">
        <v>268</v>
      </c>
      <c r="D20" s="240">
        <v>7000</v>
      </c>
      <c r="E20" s="230">
        <v>3236</v>
      </c>
      <c r="F20" s="226">
        <f t="shared" si="0"/>
        <v>0.4622857142857143</v>
      </c>
      <c r="G20" s="467"/>
      <c r="H20" s="456"/>
      <c r="I20" s="459"/>
    </row>
    <row r="21" spans="1:9" ht="48">
      <c r="A21" s="469"/>
      <c r="B21" s="236" t="s">
        <v>267</v>
      </c>
      <c r="C21" s="230" t="s">
        <v>195</v>
      </c>
      <c r="D21" s="230">
        <v>5</v>
      </c>
      <c r="E21" s="230">
        <v>3</v>
      </c>
      <c r="F21" s="226">
        <f t="shared" si="0"/>
        <v>0.6</v>
      </c>
      <c r="G21" s="467"/>
      <c r="H21" s="457"/>
      <c r="I21" s="460"/>
    </row>
    <row r="22" spans="1:9" ht="48">
      <c r="A22" s="469"/>
      <c r="B22" s="236" t="s">
        <v>257</v>
      </c>
      <c r="C22" s="230" t="s">
        <v>266</v>
      </c>
      <c r="D22" s="230">
        <v>8</v>
      </c>
      <c r="E22" s="230">
        <v>8</v>
      </c>
      <c r="F22" s="226">
        <f t="shared" si="0"/>
        <v>1</v>
      </c>
      <c r="G22" s="233">
        <v>55000000</v>
      </c>
      <c r="H22" s="246">
        <v>33300000</v>
      </c>
      <c r="I22" s="247">
        <f aca="true" t="shared" si="1" ref="I22:I27">H22/G22</f>
        <v>0.6054545454545455</v>
      </c>
    </row>
    <row r="23" spans="1:9" ht="36">
      <c r="A23" s="470"/>
      <c r="B23" s="236" t="s">
        <v>177</v>
      </c>
      <c r="C23" s="230" t="s">
        <v>270</v>
      </c>
      <c r="D23" s="232">
        <v>0.6</v>
      </c>
      <c r="E23" s="230">
        <v>0</v>
      </c>
      <c r="F23" s="226">
        <f t="shared" si="0"/>
        <v>0</v>
      </c>
      <c r="G23" s="233">
        <v>10993731</v>
      </c>
      <c r="H23" s="246">
        <v>8300000</v>
      </c>
      <c r="I23" s="247">
        <f t="shared" si="1"/>
        <v>0.7549757220728796</v>
      </c>
    </row>
    <row r="24" spans="1:9" ht="48">
      <c r="A24" s="463" t="s">
        <v>123</v>
      </c>
      <c r="B24" s="248" t="s">
        <v>140</v>
      </c>
      <c r="C24" s="230" t="s">
        <v>270</v>
      </c>
      <c r="D24" s="232">
        <v>0.6</v>
      </c>
      <c r="E24" s="230">
        <v>0</v>
      </c>
      <c r="F24" s="226">
        <f t="shared" si="0"/>
        <v>0</v>
      </c>
      <c r="G24" s="233">
        <v>91000000</v>
      </c>
      <c r="H24" s="246">
        <v>86436000</v>
      </c>
      <c r="I24" s="247">
        <f t="shared" si="1"/>
        <v>0.9498461538461539</v>
      </c>
    </row>
    <row r="25" spans="1:11" ht="36">
      <c r="A25" s="463"/>
      <c r="B25" s="249" t="s">
        <v>245</v>
      </c>
      <c r="C25" s="230" t="s">
        <v>113</v>
      </c>
      <c r="D25" s="235">
        <v>2</v>
      </c>
      <c r="E25" s="235">
        <v>1</v>
      </c>
      <c r="F25" s="226">
        <f t="shared" si="0"/>
        <v>0.5</v>
      </c>
      <c r="G25" s="233">
        <f>36200000+25000000</f>
        <v>61200000</v>
      </c>
      <c r="H25" s="246">
        <f>36200000+20300000</f>
        <v>56500000</v>
      </c>
      <c r="I25" s="247">
        <f t="shared" si="1"/>
        <v>0.923202614379085</v>
      </c>
      <c r="J25" s="297">
        <f>SUM(G24:G30)</f>
        <v>323622290</v>
      </c>
      <c r="K25" s="298">
        <f>SUM(H24:H30)</f>
        <v>301570000</v>
      </c>
    </row>
    <row r="26" spans="1:9" ht="48">
      <c r="A26" s="463"/>
      <c r="B26" s="236" t="s">
        <v>246</v>
      </c>
      <c r="C26" s="230" t="s">
        <v>113</v>
      </c>
      <c r="D26" s="235">
        <v>2</v>
      </c>
      <c r="E26" s="235">
        <v>1</v>
      </c>
      <c r="F26" s="226">
        <f t="shared" si="0"/>
        <v>0.5</v>
      </c>
      <c r="G26" s="280">
        <v>113122290</v>
      </c>
      <c r="H26" s="300">
        <v>105556087</v>
      </c>
      <c r="I26" s="247">
        <f t="shared" si="1"/>
        <v>0.9331148352813579</v>
      </c>
    </row>
    <row r="27" spans="1:9" ht="36">
      <c r="A27" s="463"/>
      <c r="B27" s="236" t="s">
        <v>178</v>
      </c>
      <c r="C27" s="230" t="s">
        <v>270</v>
      </c>
      <c r="D27" s="232">
        <v>0.6</v>
      </c>
      <c r="E27" s="230">
        <v>0</v>
      </c>
      <c r="F27" s="226">
        <f t="shared" si="0"/>
        <v>0</v>
      </c>
      <c r="G27" s="467">
        <v>22654963</v>
      </c>
      <c r="H27" s="455">
        <v>22654963</v>
      </c>
      <c r="I27" s="458">
        <f t="shared" si="1"/>
        <v>1</v>
      </c>
    </row>
    <row r="28" spans="1:9" ht="48">
      <c r="A28" s="463"/>
      <c r="B28" s="236" t="s">
        <v>271</v>
      </c>
      <c r="C28" s="230" t="s">
        <v>206</v>
      </c>
      <c r="D28" s="230">
        <v>1</v>
      </c>
      <c r="E28" s="230">
        <v>1</v>
      </c>
      <c r="F28" s="226">
        <f t="shared" si="0"/>
        <v>1</v>
      </c>
      <c r="G28" s="467"/>
      <c r="H28" s="457"/>
      <c r="I28" s="460"/>
    </row>
    <row r="29" spans="1:9" ht="48">
      <c r="A29" s="463"/>
      <c r="B29" s="249" t="s">
        <v>316</v>
      </c>
      <c r="C29" s="230" t="s">
        <v>129</v>
      </c>
      <c r="D29" s="230">
        <v>2</v>
      </c>
      <c r="E29" s="230">
        <v>2</v>
      </c>
      <c r="F29" s="226">
        <f t="shared" si="0"/>
        <v>1</v>
      </c>
      <c r="G29" s="233">
        <f>36200000-10554963</f>
        <v>25645037</v>
      </c>
      <c r="H29" s="246">
        <v>20422950</v>
      </c>
      <c r="I29" s="247">
        <f>H29/G29</f>
        <v>0.7963704634155919</v>
      </c>
    </row>
    <row r="30" spans="1:9" ht="36">
      <c r="A30" s="463"/>
      <c r="B30" s="236" t="s">
        <v>315</v>
      </c>
      <c r="C30" s="230" t="s">
        <v>129</v>
      </c>
      <c r="D30" s="232">
        <v>1</v>
      </c>
      <c r="E30" s="230">
        <v>1</v>
      </c>
      <c r="F30" s="226">
        <f t="shared" si="0"/>
        <v>1</v>
      </c>
      <c r="G30" s="233">
        <v>10000000</v>
      </c>
      <c r="H30" s="246">
        <v>10000000</v>
      </c>
      <c r="I30" s="247">
        <f>H30/G30</f>
        <v>1</v>
      </c>
    </row>
    <row r="31" spans="1:9" ht="36">
      <c r="A31" s="463" t="s">
        <v>133</v>
      </c>
      <c r="B31" s="236" t="s">
        <v>323</v>
      </c>
      <c r="C31" s="230" t="s">
        <v>111</v>
      </c>
      <c r="D31" s="230">
        <v>20</v>
      </c>
      <c r="E31" s="230">
        <v>14</v>
      </c>
      <c r="F31" s="226">
        <f t="shared" si="0"/>
        <v>0.7</v>
      </c>
      <c r="G31" s="467">
        <v>2000000</v>
      </c>
      <c r="H31" s="455">
        <v>2000000</v>
      </c>
      <c r="I31" s="458">
        <f>H31/G31</f>
        <v>1</v>
      </c>
    </row>
    <row r="32" spans="1:9" ht="36">
      <c r="A32" s="463"/>
      <c r="B32" s="236" t="s">
        <v>322</v>
      </c>
      <c r="C32" s="230" t="s">
        <v>215</v>
      </c>
      <c r="D32" s="235">
        <v>2</v>
      </c>
      <c r="E32" s="235">
        <v>1</v>
      </c>
      <c r="F32" s="226">
        <f t="shared" si="0"/>
        <v>0.5</v>
      </c>
      <c r="G32" s="467"/>
      <c r="H32" s="456"/>
      <c r="I32" s="459"/>
    </row>
    <row r="33" spans="1:9" ht="36">
      <c r="A33" s="463"/>
      <c r="B33" s="236" t="s">
        <v>196</v>
      </c>
      <c r="C33" s="230" t="s">
        <v>272</v>
      </c>
      <c r="D33" s="230">
        <v>3</v>
      </c>
      <c r="E33" s="230">
        <v>2</v>
      </c>
      <c r="F33" s="226">
        <f t="shared" si="0"/>
        <v>0.6666666666666666</v>
      </c>
      <c r="G33" s="467"/>
      <c r="H33" s="456"/>
      <c r="I33" s="459"/>
    </row>
    <row r="34" spans="1:9" ht="48">
      <c r="A34" s="463"/>
      <c r="B34" s="236" t="s">
        <v>240</v>
      </c>
      <c r="C34" s="230" t="s">
        <v>273</v>
      </c>
      <c r="D34" s="230">
        <v>650</v>
      </c>
      <c r="E34" s="230">
        <v>595</v>
      </c>
      <c r="F34" s="226">
        <f t="shared" si="0"/>
        <v>0.9153846153846154</v>
      </c>
      <c r="G34" s="467"/>
      <c r="H34" s="456"/>
      <c r="I34" s="459"/>
    </row>
    <row r="35" spans="1:9" ht="48">
      <c r="A35" s="463"/>
      <c r="B35" s="236" t="s">
        <v>247</v>
      </c>
      <c r="C35" s="230" t="s">
        <v>274</v>
      </c>
      <c r="D35" s="230">
        <v>2</v>
      </c>
      <c r="E35" s="230">
        <v>1</v>
      </c>
      <c r="F35" s="226">
        <f t="shared" si="0"/>
        <v>0.5</v>
      </c>
      <c r="G35" s="467"/>
      <c r="H35" s="456"/>
      <c r="I35" s="459"/>
    </row>
    <row r="36" spans="1:9" ht="48">
      <c r="A36" s="463"/>
      <c r="B36" s="236" t="s">
        <v>248</v>
      </c>
      <c r="C36" s="230" t="s">
        <v>275</v>
      </c>
      <c r="D36" s="230">
        <v>2</v>
      </c>
      <c r="E36" s="230">
        <v>1</v>
      </c>
      <c r="F36" s="226">
        <f t="shared" si="0"/>
        <v>0.5</v>
      </c>
      <c r="G36" s="467"/>
      <c r="H36" s="456"/>
      <c r="I36" s="459"/>
    </row>
    <row r="37" spans="1:9" ht="24">
      <c r="A37" s="463"/>
      <c r="B37" s="236" t="s">
        <v>197</v>
      </c>
      <c r="C37" s="230" t="s">
        <v>276</v>
      </c>
      <c r="D37" s="230">
        <v>1100</v>
      </c>
      <c r="E37" s="230">
        <v>1100</v>
      </c>
      <c r="F37" s="226">
        <f t="shared" si="0"/>
        <v>1</v>
      </c>
      <c r="G37" s="467"/>
      <c r="H37" s="456"/>
      <c r="I37" s="459"/>
    </row>
    <row r="38" spans="1:9" ht="60">
      <c r="A38" s="463"/>
      <c r="B38" s="236" t="s">
        <v>249</v>
      </c>
      <c r="C38" s="230" t="s">
        <v>277</v>
      </c>
      <c r="D38" s="230">
        <v>2</v>
      </c>
      <c r="E38" s="230">
        <v>1</v>
      </c>
      <c r="F38" s="226">
        <f t="shared" si="0"/>
        <v>0.5</v>
      </c>
      <c r="G38" s="467"/>
      <c r="H38" s="456"/>
      <c r="I38" s="459"/>
    </row>
    <row r="39" spans="1:9" ht="24">
      <c r="A39" s="463"/>
      <c r="B39" s="236" t="s">
        <v>198</v>
      </c>
      <c r="C39" s="230" t="s">
        <v>199</v>
      </c>
      <c r="D39" s="232">
        <v>1</v>
      </c>
      <c r="E39" s="251">
        <v>100</v>
      </c>
      <c r="F39" s="252">
        <v>1</v>
      </c>
      <c r="G39" s="467"/>
      <c r="H39" s="456"/>
      <c r="I39" s="459"/>
    </row>
    <row r="40" spans="1:9" ht="36">
      <c r="A40" s="463"/>
      <c r="B40" s="236" t="s">
        <v>534</v>
      </c>
      <c r="C40" s="230" t="s">
        <v>278</v>
      </c>
      <c r="D40" s="230">
        <v>6</v>
      </c>
      <c r="E40" s="230">
        <v>4</v>
      </c>
      <c r="F40" s="226">
        <f t="shared" si="0"/>
        <v>0.6666666666666666</v>
      </c>
      <c r="G40" s="467"/>
      <c r="H40" s="456"/>
      <c r="I40" s="459"/>
    </row>
    <row r="41" spans="1:11" ht="36">
      <c r="A41" s="463"/>
      <c r="B41" s="236" t="s">
        <v>200</v>
      </c>
      <c r="C41" s="230" t="s">
        <v>279</v>
      </c>
      <c r="D41" s="230">
        <v>4</v>
      </c>
      <c r="E41" s="230">
        <v>3</v>
      </c>
      <c r="F41" s="226">
        <f t="shared" si="0"/>
        <v>0.75</v>
      </c>
      <c r="G41" s="467"/>
      <c r="H41" s="456"/>
      <c r="I41" s="459"/>
      <c r="J41" s="297">
        <f>SUM(G31:G48)</f>
        <v>254955334</v>
      </c>
      <c r="K41" s="298">
        <f>SUM(H31:H48)</f>
        <v>222400000</v>
      </c>
    </row>
    <row r="42" spans="1:9" ht="48">
      <c r="A42" s="463"/>
      <c r="B42" s="236" t="s">
        <v>201</v>
      </c>
      <c r="C42" s="230" t="s">
        <v>280</v>
      </c>
      <c r="D42" s="230">
        <v>2000</v>
      </c>
      <c r="E42" s="230">
        <v>2000</v>
      </c>
      <c r="F42" s="226">
        <f t="shared" si="0"/>
        <v>1</v>
      </c>
      <c r="G42" s="467"/>
      <c r="H42" s="456"/>
      <c r="I42" s="459"/>
    </row>
    <row r="43" spans="1:9" ht="60">
      <c r="A43" s="463"/>
      <c r="B43" s="236" t="s">
        <v>283</v>
      </c>
      <c r="C43" s="253" t="s">
        <v>285</v>
      </c>
      <c r="D43" s="230">
        <v>2</v>
      </c>
      <c r="E43" s="230">
        <v>1</v>
      </c>
      <c r="F43" s="226">
        <f t="shared" si="0"/>
        <v>0.5</v>
      </c>
      <c r="G43" s="467"/>
      <c r="H43" s="456"/>
      <c r="I43" s="459"/>
    </row>
    <row r="44" spans="1:9" ht="36">
      <c r="A44" s="463"/>
      <c r="B44" s="236" t="s">
        <v>284</v>
      </c>
      <c r="C44" s="253" t="s">
        <v>286</v>
      </c>
      <c r="D44" s="230">
        <v>1</v>
      </c>
      <c r="E44" s="230">
        <v>0</v>
      </c>
      <c r="F44" s="226">
        <f t="shared" si="0"/>
        <v>0</v>
      </c>
      <c r="G44" s="467"/>
      <c r="H44" s="457"/>
      <c r="I44" s="460"/>
    </row>
    <row r="45" spans="1:16" ht="36">
      <c r="A45" s="463"/>
      <c r="B45" s="236" t="s">
        <v>179</v>
      </c>
      <c r="C45" s="230" t="s">
        <v>270</v>
      </c>
      <c r="D45" s="232">
        <v>0.6</v>
      </c>
      <c r="E45" s="230">
        <v>0</v>
      </c>
      <c r="F45" s="226">
        <f t="shared" si="0"/>
        <v>0</v>
      </c>
      <c r="G45" s="233">
        <v>2000000</v>
      </c>
      <c r="H45" s="254">
        <v>2000000</v>
      </c>
      <c r="I45" s="241">
        <f>H45/G45</f>
        <v>1</v>
      </c>
      <c r="O45" s="297"/>
      <c r="P45" s="298"/>
    </row>
    <row r="46" spans="1:9" ht="36">
      <c r="A46" s="463"/>
      <c r="B46" s="236" t="s">
        <v>180</v>
      </c>
      <c r="C46" s="230" t="s">
        <v>270</v>
      </c>
      <c r="D46" s="232">
        <v>0.6</v>
      </c>
      <c r="E46" s="230">
        <v>0</v>
      </c>
      <c r="F46" s="226">
        <f t="shared" si="0"/>
        <v>0</v>
      </c>
      <c r="G46" s="233">
        <v>150000000</v>
      </c>
      <c r="H46" s="254">
        <v>134844666</v>
      </c>
      <c r="I46" s="241">
        <f>H46/G46</f>
        <v>0.89896444</v>
      </c>
    </row>
    <row r="47" spans="1:9" ht="24">
      <c r="A47" s="463"/>
      <c r="B47" s="236" t="s">
        <v>281</v>
      </c>
      <c r="C47" s="230" t="s">
        <v>206</v>
      </c>
      <c r="D47" s="230">
        <v>1</v>
      </c>
      <c r="E47" s="230">
        <v>0</v>
      </c>
      <c r="F47" s="226">
        <f t="shared" si="0"/>
        <v>0</v>
      </c>
      <c r="G47" s="233">
        <f>500000+568000+500000+4387334</f>
        <v>5955334</v>
      </c>
      <c r="H47" s="254">
        <v>5955334</v>
      </c>
      <c r="I47" s="241">
        <f>H47/G47</f>
        <v>1</v>
      </c>
    </row>
    <row r="48" spans="1:9" ht="36">
      <c r="A48" s="463"/>
      <c r="B48" s="236" t="s">
        <v>282</v>
      </c>
      <c r="C48" s="230" t="s">
        <v>287</v>
      </c>
      <c r="D48" s="230">
        <v>1</v>
      </c>
      <c r="E48" s="230">
        <v>0</v>
      </c>
      <c r="F48" s="226">
        <f t="shared" si="0"/>
        <v>0</v>
      </c>
      <c r="G48" s="233">
        <v>95000000</v>
      </c>
      <c r="H48" s="254">
        <v>77600000</v>
      </c>
      <c r="I48" s="241">
        <f>H48/G48</f>
        <v>0.8168421052631579</v>
      </c>
    </row>
    <row r="49" spans="1:9" ht="48">
      <c r="A49" s="463" t="s">
        <v>116</v>
      </c>
      <c r="B49" s="236" t="s">
        <v>202</v>
      </c>
      <c r="C49" s="230" t="s">
        <v>113</v>
      </c>
      <c r="D49" s="230">
        <v>1</v>
      </c>
      <c r="E49" s="230">
        <v>1</v>
      </c>
      <c r="F49" s="226">
        <f t="shared" si="0"/>
        <v>1</v>
      </c>
      <c r="G49" s="464">
        <v>370000000</v>
      </c>
      <c r="H49" s="455">
        <v>370000000</v>
      </c>
      <c r="I49" s="458">
        <f>H49/G49</f>
        <v>1</v>
      </c>
    </row>
    <row r="50" spans="1:9" ht="45.75" customHeight="1">
      <c r="A50" s="463"/>
      <c r="B50" s="236" t="s">
        <v>250</v>
      </c>
      <c r="C50" s="230" t="s">
        <v>288</v>
      </c>
      <c r="D50" s="230">
        <v>2</v>
      </c>
      <c r="E50" s="230">
        <v>1</v>
      </c>
      <c r="F50" s="226">
        <f t="shared" si="0"/>
        <v>0.5</v>
      </c>
      <c r="G50" s="466"/>
      <c r="H50" s="457"/>
      <c r="I50" s="460"/>
    </row>
    <row r="51" spans="1:9" ht="48">
      <c r="A51" s="463" t="s">
        <v>110</v>
      </c>
      <c r="B51" s="236" t="s">
        <v>207</v>
      </c>
      <c r="C51" s="230" t="s">
        <v>113</v>
      </c>
      <c r="D51" s="230">
        <v>3</v>
      </c>
      <c r="E51" s="230">
        <v>3</v>
      </c>
      <c r="F51" s="226">
        <f t="shared" si="0"/>
        <v>1</v>
      </c>
      <c r="G51" s="467">
        <f>16000000+210000000</f>
        <v>226000000</v>
      </c>
      <c r="H51" s="455">
        <f>16000000+158750000</f>
        <v>174750000</v>
      </c>
      <c r="I51" s="458">
        <f>H51/G51</f>
        <v>0.7732300884955752</v>
      </c>
    </row>
    <row r="52" spans="1:9" ht="48">
      <c r="A52" s="463"/>
      <c r="B52" s="236" t="s">
        <v>203</v>
      </c>
      <c r="C52" s="230" t="s">
        <v>204</v>
      </c>
      <c r="D52" s="230">
        <v>12</v>
      </c>
      <c r="E52" s="230">
        <v>9</v>
      </c>
      <c r="F52" s="226">
        <f t="shared" si="0"/>
        <v>0.75</v>
      </c>
      <c r="G52" s="467"/>
      <c r="H52" s="457"/>
      <c r="I52" s="460"/>
    </row>
    <row r="53" spans="1:11" ht="24">
      <c r="A53" s="463"/>
      <c r="B53" s="236" t="s">
        <v>208</v>
      </c>
      <c r="C53" s="230" t="s">
        <v>270</v>
      </c>
      <c r="D53" s="232">
        <v>0.6</v>
      </c>
      <c r="E53" s="230">
        <v>0</v>
      </c>
      <c r="F53" s="226">
        <f t="shared" si="0"/>
        <v>0</v>
      </c>
      <c r="G53" s="467">
        <v>377500</v>
      </c>
      <c r="H53" s="455">
        <v>0</v>
      </c>
      <c r="I53" s="458">
        <f>H53/G53</f>
        <v>0</v>
      </c>
      <c r="J53" s="297">
        <f>SUM(G51:G54)</f>
        <v>226377500</v>
      </c>
      <c r="K53" s="298">
        <f>SUM(H51:H54)</f>
        <v>174750000</v>
      </c>
    </row>
    <row r="54" spans="1:9" ht="48">
      <c r="A54" s="463"/>
      <c r="B54" s="236" t="s">
        <v>205</v>
      </c>
      <c r="C54" s="230" t="s">
        <v>289</v>
      </c>
      <c r="D54" s="232">
        <v>0.6</v>
      </c>
      <c r="E54" s="230">
        <v>0</v>
      </c>
      <c r="F54" s="226">
        <f t="shared" si="0"/>
        <v>0</v>
      </c>
      <c r="G54" s="467"/>
      <c r="H54" s="457"/>
      <c r="I54" s="460"/>
    </row>
    <row r="55" spans="1:9" ht="48">
      <c r="A55" s="463" t="s">
        <v>115</v>
      </c>
      <c r="B55" s="245" t="s">
        <v>209</v>
      </c>
      <c r="C55" s="230" t="s">
        <v>270</v>
      </c>
      <c r="D55" s="232">
        <v>0.6</v>
      </c>
      <c r="E55" s="230">
        <v>0</v>
      </c>
      <c r="F55" s="226">
        <f t="shared" si="0"/>
        <v>0</v>
      </c>
      <c r="G55" s="233">
        <v>68949333</v>
      </c>
      <c r="H55" s="246">
        <f>83500000-40448000</f>
        <v>43052000</v>
      </c>
      <c r="I55" s="247">
        <f>H55/G55</f>
        <v>0.6244005290087433</v>
      </c>
    </row>
    <row r="56" spans="1:11" ht="48">
      <c r="A56" s="463"/>
      <c r="B56" s="245" t="s">
        <v>210</v>
      </c>
      <c r="C56" s="230" t="s">
        <v>290</v>
      </c>
      <c r="D56" s="230">
        <v>500</v>
      </c>
      <c r="E56" s="230">
        <v>500</v>
      </c>
      <c r="F56" s="226">
        <f t="shared" si="0"/>
        <v>1</v>
      </c>
      <c r="G56" s="467">
        <v>40448000</v>
      </c>
      <c r="H56" s="455">
        <v>40448000</v>
      </c>
      <c r="I56" s="458">
        <f>H56/G56</f>
        <v>1</v>
      </c>
      <c r="J56" s="297">
        <f>SUM(G55:G58)</f>
        <v>164397333</v>
      </c>
      <c r="K56" s="298">
        <f>SUM(H55:H58)</f>
        <v>127600000</v>
      </c>
    </row>
    <row r="57" spans="1:9" ht="48">
      <c r="A57" s="463"/>
      <c r="B57" s="236" t="s">
        <v>182</v>
      </c>
      <c r="C57" s="230" t="s">
        <v>238</v>
      </c>
      <c r="D57" s="230">
        <v>1584</v>
      </c>
      <c r="E57" s="230">
        <v>1584</v>
      </c>
      <c r="F57" s="226">
        <f t="shared" si="0"/>
        <v>1</v>
      </c>
      <c r="G57" s="467"/>
      <c r="H57" s="457"/>
      <c r="I57" s="460"/>
    </row>
    <row r="58" spans="1:9" ht="48">
      <c r="A58" s="463"/>
      <c r="B58" s="236" t="s">
        <v>181</v>
      </c>
      <c r="C58" s="230" t="s">
        <v>270</v>
      </c>
      <c r="D58" s="232">
        <v>0.6</v>
      </c>
      <c r="E58" s="230">
        <v>0</v>
      </c>
      <c r="F58" s="226">
        <f t="shared" si="0"/>
        <v>0</v>
      </c>
      <c r="G58" s="233">
        <v>55000000</v>
      </c>
      <c r="H58" s="301">
        <v>44100000</v>
      </c>
      <c r="I58" s="247">
        <f>H58/G58</f>
        <v>0.8018181818181818</v>
      </c>
    </row>
    <row r="59" spans="1:9" ht="24">
      <c r="A59" s="463" t="s">
        <v>121</v>
      </c>
      <c r="B59" s="255" t="s">
        <v>127</v>
      </c>
      <c r="C59" s="256" t="s">
        <v>224</v>
      </c>
      <c r="D59" s="256">
        <v>3833</v>
      </c>
      <c r="E59" s="256">
        <v>752</v>
      </c>
      <c r="F59" s="226">
        <f t="shared" si="0"/>
        <v>0.1961909731280981</v>
      </c>
      <c r="G59" s="233">
        <v>45000000</v>
      </c>
      <c r="H59" s="302">
        <v>45000000</v>
      </c>
      <c r="I59" s="247">
        <f>H59/G59</f>
        <v>1</v>
      </c>
    </row>
    <row r="60" spans="1:9" ht="36">
      <c r="A60" s="463"/>
      <c r="B60" s="236" t="s">
        <v>291</v>
      </c>
      <c r="C60" s="230" t="s">
        <v>213</v>
      </c>
      <c r="D60" s="230">
        <v>6</v>
      </c>
      <c r="E60" s="230">
        <v>4</v>
      </c>
      <c r="F60" s="226">
        <f t="shared" si="0"/>
        <v>0.6666666666666666</v>
      </c>
      <c r="G60" s="467">
        <v>95000000</v>
      </c>
      <c r="H60" s="455">
        <v>95000000</v>
      </c>
      <c r="I60" s="458">
        <f>H60/G60</f>
        <v>1</v>
      </c>
    </row>
    <row r="61" spans="1:9" ht="36">
      <c r="A61" s="463"/>
      <c r="B61" s="236" t="s">
        <v>211</v>
      </c>
      <c r="C61" s="230" t="s">
        <v>189</v>
      </c>
      <c r="D61" s="232">
        <v>1</v>
      </c>
      <c r="E61" s="230">
        <v>100</v>
      </c>
      <c r="F61" s="252">
        <v>1</v>
      </c>
      <c r="G61" s="467"/>
      <c r="H61" s="456"/>
      <c r="I61" s="459"/>
    </row>
    <row r="62" spans="1:11" ht="48">
      <c r="A62" s="463"/>
      <c r="B62" s="236" t="s">
        <v>317</v>
      </c>
      <c r="C62" s="230" t="s">
        <v>212</v>
      </c>
      <c r="D62" s="230">
        <v>100</v>
      </c>
      <c r="E62" s="230">
        <v>100</v>
      </c>
      <c r="F62" s="226">
        <f t="shared" si="0"/>
        <v>1</v>
      </c>
      <c r="G62" s="467"/>
      <c r="H62" s="456"/>
      <c r="I62" s="459"/>
      <c r="J62" s="297">
        <f>SUM(G59:G65)</f>
        <v>428833333</v>
      </c>
      <c r="K62">
        <f>SUM(H59:H65)</f>
        <v>361800000</v>
      </c>
    </row>
    <row r="63" spans="1:9" ht="60">
      <c r="A63" s="463"/>
      <c r="B63" s="236" t="s">
        <v>318</v>
      </c>
      <c r="C63" s="230" t="s">
        <v>212</v>
      </c>
      <c r="D63" s="230">
        <v>150</v>
      </c>
      <c r="E63" s="230">
        <v>143</v>
      </c>
      <c r="F63" s="226">
        <f t="shared" si="0"/>
        <v>0.9533333333333334</v>
      </c>
      <c r="G63" s="467"/>
      <c r="H63" s="457"/>
      <c r="I63" s="460"/>
    </row>
    <row r="64" spans="1:9" ht="48">
      <c r="A64" s="463"/>
      <c r="B64" s="236" t="s">
        <v>183</v>
      </c>
      <c r="C64" s="230" t="s">
        <v>270</v>
      </c>
      <c r="D64" s="232">
        <v>0.6</v>
      </c>
      <c r="E64" s="230">
        <v>0</v>
      </c>
      <c r="F64" s="226">
        <f t="shared" si="0"/>
        <v>0</v>
      </c>
      <c r="G64" s="233">
        <v>13333333</v>
      </c>
      <c r="H64" s="254">
        <v>12600000</v>
      </c>
      <c r="I64" s="241">
        <f>H64/G64</f>
        <v>0.9450000236250006</v>
      </c>
    </row>
    <row r="65" spans="1:9" ht="36">
      <c r="A65" s="463"/>
      <c r="B65" s="236" t="s">
        <v>184</v>
      </c>
      <c r="C65" s="230" t="s">
        <v>270</v>
      </c>
      <c r="D65" s="232">
        <v>0.6</v>
      </c>
      <c r="E65" s="230">
        <v>0</v>
      </c>
      <c r="F65" s="226">
        <f t="shared" si="0"/>
        <v>0</v>
      </c>
      <c r="G65" s="233">
        <v>275500000</v>
      </c>
      <c r="H65" s="257">
        <v>209200000</v>
      </c>
      <c r="I65" s="234">
        <f>H65/G65</f>
        <v>0.7593466424682396</v>
      </c>
    </row>
    <row r="66" spans="1:9" ht="24">
      <c r="A66" s="463" t="s">
        <v>114</v>
      </c>
      <c r="B66" s="236" t="s">
        <v>251</v>
      </c>
      <c r="C66" s="230" t="s">
        <v>113</v>
      </c>
      <c r="D66" s="230">
        <v>1</v>
      </c>
      <c r="E66" s="230">
        <v>1</v>
      </c>
      <c r="F66" s="226">
        <f t="shared" si="0"/>
        <v>1</v>
      </c>
      <c r="G66" s="467">
        <v>563936291</v>
      </c>
      <c r="H66" s="455">
        <v>531563765</v>
      </c>
      <c r="I66" s="458">
        <f>H66/G66</f>
        <v>0.9425954198787324</v>
      </c>
    </row>
    <row r="67" spans="1:9" ht="36">
      <c r="A67" s="463"/>
      <c r="B67" s="236" t="s">
        <v>326</v>
      </c>
      <c r="C67" s="230" t="s">
        <v>206</v>
      </c>
      <c r="D67" s="230">
        <v>1</v>
      </c>
      <c r="E67" s="230">
        <v>0</v>
      </c>
      <c r="F67" s="226">
        <f t="shared" si="0"/>
        <v>0</v>
      </c>
      <c r="G67" s="467"/>
      <c r="H67" s="456"/>
      <c r="I67" s="459"/>
    </row>
    <row r="68" spans="1:11" ht="36">
      <c r="A68" s="463"/>
      <c r="B68" s="236" t="s">
        <v>292</v>
      </c>
      <c r="C68" s="230" t="s">
        <v>264</v>
      </c>
      <c r="D68" s="230">
        <v>1</v>
      </c>
      <c r="E68" s="230">
        <v>0</v>
      </c>
      <c r="F68" s="226">
        <f aca="true" t="shared" si="2" ref="F68:F109">E68/D68</f>
        <v>0</v>
      </c>
      <c r="G68" s="467"/>
      <c r="H68" s="457"/>
      <c r="I68" s="460"/>
      <c r="J68" s="297">
        <f>SUM(G66:G69)</f>
        <v>633936291</v>
      </c>
      <c r="K68" s="298">
        <f>SUM(H66:H69)</f>
        <v>595777099</v>
      </c>
    </row>
    <row r="69" spans="1:9" ht="48">
      <c r="A69" s="463"/>
      <c r="B69" s="236" t="s">
        <v>253</v>
      </c>
      <c r="C69" s="230" t="s">
        <v>113</v>
      </c>
      <c r="D69" s="230">
        <v>2</v>
      </c>
      <c r="E69" s="230">
        <v>1</v>
      </c>
      <c r="F69" s="226">
        <f t="shared" si="2"/>
        <v>0.5</v>
      </c>
      <c r="G69" s="233">
        <v>70000000</v>
      </c>
      <c r="H69" s="246">
        <v>64213334</v>
      </c>
      <c r="I69" s="247">
        <f>H69/G69</f>
        <v>0.9173333428571429</v>
      </c>
    </row>
    <row r="70" spans="1:9" ht="60">
      <c r="A70" s="463" t="s">
        <v>120</v>
      </c>
      <c r="B70" s="236" t="s">
        <v>217</v>
      </c>
      <c r="C70" s="230" t="s">
        <v>293</v>
      </c>
      <c r="D70" s="230">
        <v>250</v>
      </c>
      <c r="E70" s="230">
        <v>227</v>
      </c>
      <c r="F70" s="226">
        <f t="shared" si="2"/>
        <v>0.908</v>
      </c>
      <c r="G70" s="467">
        <v>198512000</v>
      </c>
      <c r="H70" s="455">
        <v>198440000</v>
      </c>
      <c r="I70" s="458">
        <f>H70/G70</f>
        <v>0.9996373015233336</v>
      </c>
    </row>
    <row r="71" spans="1:9" ht="60">
      <c r="A71" s="463"/>
      <c r="B71" s="236" t="s">
        <v>216</v>
      </c>
      <c r="C71" s="230" t="s">
        <v>294</v>
      </c>
      <c r="D71" s="230">
        <v>4</v>
      </c>
      <c r="E71" s="230">
        <v>3</v>
      </c>
      <c r="F71" s="226">
        <f t="shared" si="2"/>
        <v>0.75</v>
      </c>
      <c r="G71" s="467"/>
      <c r="H71" s="457"/>
      <c r="I71" s="460"/>
    </row>
    <row r="72" spans="1:11" ht="84">
      <c r="A72" s="463"/>
      <c r="B72" s="236" t="s">
        <v>319</v>
      </c>
      <c r="C72" s="230" t="s">
        <v>239</v>
      </c>
      <c r="D72" s="251">
        <v>4234</v>
      </c>
      <c r="E72" s="230">
        <v>3628</v>
      </c>
      <c r="F72" s="226">
        <f t="shared" si="2"/>
        <v>0.8568729333963155</v>
      </c>
      <c r="G72" s="467">
        <v>182259708</v>
      </c>
      <c r="H72" s="455">
        <f>105400000-10000000</f>
        <v>95400000</v>
      </c>
      <c r="I72" s="458">
        <f>H72/G72</f>
        <v>0.5234289083794648</v>
      </c>
      <c r="J72" s="297">
        <f>SUM(G70:G75)</f>
        <v>390771708</v>
      </c>
      <c r="K72" s="298">
        <f>SUM(H70:H75)</f>
        <v>303840000</v>
      </c>
    </row>
    <row r="73" spans="1:9" ht="36">
      <c r="A73" s="463"/>
      <c r="B73" s="236" t="s">
        <v>320</v>
      </c>
      <c r="C73" s="230" t="s">
        <v>206</v>
      </c>
      <c r="D73" s="230">
        <v>3000</v>
      </c>
      <c r="E73" s="230">
        <v>2621</v>
      </c>
      <c r="F73" s="226">
        <f t="shared" si="2"/>
        <v>0.8736666666666667</v>
      </c>
      <c r="G73" s="467"/>
      <c r="H73" s="456"/>
      <c r="I73" s="459"/>
    </row>
    <row r="74" spans="1:9" ht="48">
      <c r="A74" s="463"/>
      <c r="B74" s="236" t="s">
        <v>252</v>
      </c>
      <c r="C74" s="230" t="s">
        <v>294</v>
      </c>
      <c r="D74" s="230">
        <v>2</v>
      </c>
      <c r="E74" s="230">
        <v>1</v>
      </c>
      <c r="F74" s="226">
        <f t="shared" si="2"/>
        <v>0.5</v>
      </c>
      <c r="G74" s="467"/>
      <c r="H74" s="457"/>
      <c r="I74" s="460"/>
    </row>
    <row r="75" spans="1:9" ht="48">
      <c r="A75" s="463"/>
      <c r="B75" s="236" t="s">
        <v>185</v>
      </c>
      <c r="C75" s="230" t="s">
        <v>270</v>
      </c>
      <c r="D75" s="232">
        <v>0.6</v>
      </c>
      <c r="E75" s="230">
        <v>0</v>
      </c>
      <c r="F75" s="226">
        <f t="shared" si="2"/>
        <v>0</v>
      </c>
      <c r="G75" s="233">
        <v>10000000</v>
      </c>
      <c r="H75" s="246">
        <v>10000000</v>
      </c>
      <c r="I75" s="247">
        <f>H75/G75</f>
        <v>1</v>
      </c>
    </row>
    <row r="76" spans="1:9" ht="72">
      <c r="A76" s="463" t="s">
        <v>119</v>
      </c>
      <c r="B76" s="236" t="s">
        <v>219</v>
      </c>
      <c r="C76" s="230" t="s">
        <v>259</v>
      </c>
      <c r="D76" s="230">
        <v>1500</v>
      </c>
      <c r="E76" s="230">
        <v>1500</v>
      </c>
      <c r="F76" s="226">
        <f t="shared" si="2"/>
        <v>1</v>
      </c>
      <c r="G76" s="467">
        <v>100000000</v>
      </c>
      <c r="H76" s="455">
        <v>100000000</v>
      </c>
      <c r="I76" s="458">
        <f>H76/G76</f>
        <v>1</v>
      </c>
    </row>
    <row r="77" spans="1:9" ht="72">
      <c r="A77" s="463"/>
      <c r="B77" s="236" t="s">
        <v>218</v>
      </c>
      <c r="C77" s="230" t="s">
        <v>295</v>
      </c>
      <c r="D77" s="230">
        <v>4000</v>
      </c>
      <c r="E77" s="230">
        <v>3587</v>
      </c>
      <c r="F77" s="226">
        <f t="shared" si="2"/>
        <v>0.89675</v>
      </c>
      <c r="G77" s="467"/>
      <c r="H77" s="456"/>
      <c r="I77" s="459"/>
    </row>
    <row r="78" spans="1:9" ht="36">
      <c r="A78" s="463"/>
      <c r="B78" s="236" t="s">
        <v>296</v>
      </c>
      <c r="C78" s="230" t="s">
        <v>287</v>
      </c>
      <c r="D78" s="230">
        <v>2200</v>
      </c>
      <c r="E78" s="230">
        <v>2200</v>
      </c>
      <c r="F78" s="226">
        <f t="shared" si="2"/>
        <v>1</v>
      </c>
      <c r="G78" s="467"/>
      <c r="H78" s="457"/>
      <c r="I78" s="460"/>
    </row>
    <row r="79" spans="1:11" ht="48">
      <c r="A79" s="463"/>
      <c r="B79" s="236" t="s">
        <v>221</v>
      </c>
      <c r="C79" s="230" t="s">
        <v>297</v>
      </c>
      <c r="D79" s="258">
        <v>2000</v>
      </c>
      <c r="E79" s="230">
        <v>1956</v>
      </c>
      <c r="F79" s="226">
        <f>E79/D79</f>
        <v>0.978</v>
      </c>
      <c r="G79" s="467">
        <v>101312000</v>
      </c>
      <c r="H79" s="455">
        <v>46950000</v>
      </c>
      <c r="I79" s="458">
        <f>H79/G79</f>
        <v>0.4634199305116867</v>
      </c>
      <c r="J79" s="297">
        <f>SUM(G76:G84)</f>
        <v>294712000</v>
      </c>
      <c r="K79" s="298">
        <f>SUM(H76:H84)</f>
        <v>206450000</v>
      </c>
    </row>
    <row r="80" spans="1:9" ht="48">
      <c r="A80" s="463"/>
      <c r="B80" s="236" t="s">
        <v>220</v>
      </c>
      <c r="C80" s="230" t="s">
        <v>298</v>
      </c>
      <c r="D80" s="230">
        <v>2820</v>
      </c>
      <c r="E80" s="230">
        <v>1961</v>
      </c>
      <c r="F80" s="226">
        <f t="shared" si="2"/>
        <v>0.6953900709219858</v>
      </c>
      <c r="G80" s="467"/>
      <c r="H80" s="457"/>
      <c r="I80" s="460"/>
    </row>
    <row r="81" spans="1:9" ht="24">
      <c r="A81" s="463"/>
      <c r="B81" s="236" t="s">
        <v>222</v>
      </c>
      <c r="C81" s="230" t="s">
        <v>223</v>
      </c>
      <c r="D81" s="230">
        <v>1</v>
      </c>
      <c r="E81" s="230">
        <v>1</v>
      </c>
      <c r="F81" s="226">
        <f t="shared" si="2"/>
        <v>1</v>
      </c>
      <c r="G81" s="467">
        <v>93400000</v>
      </c>
      <c r="H81" s="455">
        <v>59500000</v>
      </c>
      <c r="I81" s="458">
        <f>H81/G81</f>
        <v>0.6370449678800857</v>
      </c>
    </row>
    <row r="82" spans="1:9" ht="48">
      <c r="A82" s="463"/>
      <c r="B82" s="236" t="s">
        <v>243</v>
      </c>
      <c r="C82" s="230" t="s">
        <v>289</v>
      </c>
      <c r="D82" s="232">
        <v>0.6</v>
      </c>
      <c r="E82" s="230">
        <v>0</v>
      </c>
      <c r="F82" s="226">
        <f t="shared" si="2"/>
        <v>0</v>
      </c>
      <c r="G82" s="467"/>
      <c r="H82" s="456"/>
      <c r="I82" s="459"/>
    </row>
    <row r="83" spans="1:9" ht="36">
      <c r="A83" s="463"/>
      <c r="B83" s="236" t="s">
        <v>301</v>
      </c>
      <c r="C83" s="230" t="s">
        <v>287</v>
      </c>
      <c r="D83" s="230">
        <v>1</v>
      </c>
      <c r="E83" s="230">
        <v>0</v>
      </c>
      <c r="F83" s="226">
        <f t="shared" si="2"/>
        <v>0</v>
      </c>
      <c r="G83" s="467"/>
      <c r="H83" s="456"/>
      <c r="I83" s="459"/>
    </row>
    <row r="84" spans="1:9" ht="36">
      <c r="A84" s="463"/>
      <c r="B84" s="236" t="s">
        <v>299</v>
      </c>
      <c r="C84" s="230" t="s">
        <v>300</v>
      </c>
      <c r="D84" s="232">
        <v>0.6</v>
      </c>
      <c r="E84" s="230">
        <v>0</v>
      </c>
      <c r="F84" s="226">
        <f t="shared" si="2"/>
        <v>0</v>
      </c>
      <c r="G84" s="467"/>
      <c r="H84" s="457"/>
      <c r="I84" s="460"/>
    </row>
    <row r="85" spans="1:9" ht="60">
      <c r="A85" s="463" t="s">
        <v>112</v>
      </c>
      <c r="B85" s="236" t="s">
        <v>304</v>
      </c>
      <c r="C85" s="230" t="s">
        <v>324</v>
      </c>
      <c r="D85" s="230">
        <v>1600</v>
      </c>
      <c r="E85" s="230">
        <v>1600</v>
      </c>
      <c r="F85" s="226">
        <f t="shared" si="2"/>
        <v>1</v>
      </c>
      <c r="G85" s="467">
        <v>49154160</v>
      </c>
      <c r="H85" s="455">
        <v>49086666</v>
      </c>
      <c r="I85" s="458">
        <f>H85/G85</f>
        <v>0.9986268913963742</v>
      </c>
    </row>
    <row r="86" spans="1:11" ht="60">
      <c r="A86" s="463"/>
      <c r="B86" s="236" t="s">
        <v>305</v>
      </c>
      <c r="C86" s="230" t="s">
        <v>325</v>
      </c>
      <c r="D86" s="230">
        <v>2000</v>
      </c>
      <c r="E86" s="230">
        <v>2000</v>
      </c>
      <c r="F86" s="226">
        <f t="shared" si="2"/>
        <v>1</v>
      </c>
      <c r="G86" s="467"/>
      <c r="H86" s="456"/>
      <c r="I86" s="459"/>
      <c r="J86" s="297">
        <f>SUM(G85:G88)</f>
        <v>81154160</v>
      </c>
      <c r="K86" s="298">
        <f>SUM(H85:H88)</f>
        <v>64206662</v>
      </c>
    </row>
    <row r="87" spans="1:9" ht="48">
      <c r="A87" s="463"/>
      <c r="B87" s="236" t="s">
        <v>302</v>
      </c>
      <c r="C87" s="230" t="s">
        <v>303</v>
      </c>
      <c r="D87" s="230">
        <v>200</v>
      </c>
      <c r="E87" s="230">
        <v>200</v>
      </c>
      <c r="F87" s="226">
        <f t="shared" si="2"/>
        <v>1</v>
      </c>
      <c r="G87" s="467"/>
      <c r="H87" s="457"/>
      <c r="I87" s="460"/>
    </row>
    <row r="88" spans="1:9" ht="48">
      <c r="A88" s="463"/>
      <c r="B88" s="236" t="s">
        <v>141</v>
      </c>
      <c r="C88" s="230" t="s">
        <v>270</v>
      </c>
      <c r="D88" s="232">
        <v>0.6</v>
      </c>
      <c r="E88" s="230">
        <v>0</v>
      </c>
      <c r="F88" s="226">
        <f t="shared" si="2"/>
        <v>0</v>
      </c>
      <c r="G88" s="233">
        <v>32000000</v>
      </c>
      <c r="H88" s="246">
        <v>15119996</v>
      </c>
      <c r="I88" s="247">
        <f>H88/G88</f>
        <v>0.472499875</v>
      </c>
    </row>
    <row r="89" spans="1:9" ht="48">
      <c r="A89" s="468" t="s">
        <v>118</v>
      </c>
      <c r="B89" s="236" t="s">
        <v>229</v>
      </c>
      <c r="C89" s="230" t="s">
        <v>113</v>
      </c>
      <c r="D89" s="230">
        <v>3</v>
      </c>
      <c r="E89" s="230">
        <v>2</v>
      </c>
      <c r="F89" s="226">
        <f t="shared" si="2"/>
        <v>0.6666666666666666</v>
      </c>
      <c r="G89" s="464">
        <v>1015459206</v>
      </c>
      <c r="H89" s="455">
        <v>858290151</v>
      </c>
      <c r="I89" s="458">
        <f>H89/G89</f>
        <v>0.8452236642581583</v>
      </c>
    </row>
    <row r="90" spans="1:9" ht="48">
      <c r="A90" s="469"/>
      <c r="B90" s="236" t="s">
        <v>254</v>
      </c>
      <c r="C90" s="230" t="s">
        <v>288</v>
      </c>
      <c r="D90" s="230">
        <v>2</v>
      </c>
      <c r="E90" s="230">
        <v>1</v>
      </c>
      <c r="F90" s="226">
        <f t="shared" si="2"/>
        <v>0.5</v>
      </c>
      <c r="G90" s="465"/>
      <c r="H90" s="456"/>
      <c r="I90" s="459"/>
    </row>
    <row r="91" spans="1:9" ht="24">
      <c r="A91" s="469"/>
      <c r="B91" s="236" t="s">
        <v>225</v>
      </c>
      <c r="C91" s="230" t="s">
        <v>226</v>
      </c>
      <c r="D91" s="232">
        <v>0.6</v>
      </c>
      <c r="E91" s="230">
        <v>63.8</v>
      </c>
      <c r="F91" s="226">
        <v>1</v>
      </c>
      <c r="G91" s="465"/>
      <c r="H91" s="456"/>
      <c r="I91" s="459"/>
    </row>
    <row r="92" spans="1:9" ht="24">
      <c r="A92" s="469"/>
      <c r="B92" s="236" t="s">
        <v>227</v>
      </c>
      <c r="C92" s="230" t="s">
        <v>194</v>
      </c>
      <c r="D92" s="230">
        <v>12</v>
      </c>
      <c r="E92" s="230">
        <v>9</v>
      </c>
      <c r="F92" s="226">
        <f t="shared" si="2"/>
        <v>0.75</v>
      </c>
      <c r="G92" s="465"/>
      <c r="H92" s="456"/>
      <c r="I92" s="459"/>
    </row>
    <row r="93" spans="1:9" ht="24">
      <c r="A93" s="469"/>
      <c r="B93" s="236" t="s">
        <v>228</v>
      </c>
      <c r="C93" s="230" t="s">
        <v>306</v>
      </c>
      <c r="D93" s="230">
        <v>12</v>
      </c>
      <c r="E93" s="230">
        <v>9</v>
      </c>
      <c r="F93" s="226">
        <f t="shared" si="2"/>
        <v>0.75</v>
      </c>
      <c r="G93" s="465"/>
      <c r="H93" s="456"/>
      <c r="I93" s="459"/>
    </row>
    <row r="94" spans="1:9" ht="24">
      <c r="A94" s="469"/>
      <c r="B94" s="236" t="s">
        <v>241</v>
      </c>
      <c r="C94" s="230" t="s">
        <v>307</v>
      </c>
      <c r="D94" s="230">
        <v>12</v>
      </c>
      <c r="E94" s="230">
        <v>9</v>
      </c>
      <c r="F94" s="226">
        <f t="shared" si="2"/>
        <v>0.75</v>
      </c>
      <c r="G94" s="465"/>
      <c r="H94" s="456"/>
      <c r="I94" s="459"/>
    </row>
    <row r="95" spans="1:9" ht="24">
      <c r="A95" s="469"/>
      <c r="B95" s="236" t="s">
        <v>255</v>
      </c>
      <c r="C95" s="230" t="s">
        <v>308</v>
      </c>
      <c r="D95" s="230">
        <v>2</v>
      </c>
      <c r="E95" s="230">
        <v>1</v>
      </c>
      <c r="F95" s="226">
        <f t="shared" si="2"/>
        <v>0.5</v>
      </c>
      <c r="G95" s="465"/>
      <c r="H95" s="456"/>
      <c r="I95" s="459"/>
    </row>
    <row r="96" spans="1:9" ht="36">
      <c r="A96" s="469"/>
      <c r="B96" s="236" t="s">
        <v>256</v>
      </c>
      <c r="C96" s="230" t="s">
        <v>309</v>
      </c>
      <c r="D96" s="230">
        <v>2</v>
      </c>
      <c r="E96" s="230">
        <v>1</v>
      </c>
      <c r="F96" s="226">
        <f t="shared" si="2"/>
        <v>0.5</v>
      </c>
      <c r="G96" s="465"/>
      <c r="H96" s="456"/>
      <c r="I96" s="459"/>
    </row>
    <row r="97" spans="1:9" ht="24">
      <c r="A97" s="470"/>
      <c r="B97" s="236" t="s">
        <v>400</v>
      </c>
      <c r="C97" s="230" t="s">
        <v>401</v>
      </c>
      <c r="D97" s="230">
        <v>1</v>
      </c>
      <c r="E97" s="230">
        <v>1</v>
      </c>
      <c r="F97" s="226">
        <f t="shared" si="2"/>
        <v>1</v>
      </c>
      <c r="G97" s="466"/>
      <c r="H97" s="457"/>
      <c r="I97" s="460"/>
    </row>
    <row r="98" spans="1:9" ht="36">
      <c r="A98" s="463" t="s">
        <v>122</v>
      </c>
      <c r="B98" s="245" t="s">
        <v>234</v>
      </c>
      <c r="C98" s="230" t="s">
        <v>113</v>
      </c>
      <c r="D98" s="230">
        <v>4</v>
      </c>
      <c r="E98" s="230">
        <v>3</v>
      </c>
      <c r="F98" s="226">
        <f t="shared" si="2"/>
        <v>0.75</v>
      </c>
      <c r="G98" s="467">
        <v>140064000</v>
      </c>
      <c r="H98" s="455">
        <v>125000000</v>
      </c>
      <c r="I98" s="458">
        <f>H98/G98</f>
        <v>0.8924491660954992</v>
      </c>
    </row>
    <row r="99" spans="1:9" ht="24">
      <c r="A99" s="463"/>
      <c r="B99" s="245" t="s">
        <v>230</v>
      </c>
      <c r="C99" s="230" t="s">
        <v>189</v>
      </c>
      <c r="D99" s="232">
        <v>1</v>
      </c>
      <c r="E99" s="230">
        <v>100</v>
      </c>
      <c r="F99" s="226">
        <v>1</v>
      </c>
      <c r="G99" s="467"/>
      <c r="H99" s="456"/>
      <c r="I99" s="459"/>
    </row>
    <row r="100" spans="1:9" ht="24">
      <c r="A100" s="463"/>
      <c r="B100" s="245" t="s">
        <v>258</v>
      </c>
      <c r="C100" s="230" t="s">
        <v>264</v>
      </c>
      <c r="D100" s="230">
        <v>6</v>
      </c>
      <c r="E100" s="230">
        <v>4</v>
      </c>
      <c r="F100" s="226">
        <f t="shared" si="2"/>
        <v>0.6666666666666666</v>
      </c>
      <c r="G100" s="467"/>
      <c r="H100" s="456"/>
      <c r="I100" s="459"/>
    </row>
    <row r="101" spans="1:9" ht="24">
      <c r="A101" s="463"/>
      <c r="B101" s="245" t="s">
        <v>231</v>
      </c>
      <c r="C101" s="230" t="s">
        <v>265</v>
      </c>
      <c r="D101" s="230">
        <v>4</v>
      </c>
      <c r="E101" s="230">
        <v>3</v>
      </c>
      <c r="F101" s="226">
        <f t="shared" si="2"/>
        <v>0.75</v>
      </c>
      <c r="G101" s="467"/>
      <c r="H101" s="456"/>
      <c r="I101" s="459"/>
    </row>
    <row r="102" spans="1:11" ht="36">
      <c r="A102" s="463"/>
      <c r="B102" s="245" t="s">
        <v>232</v>
      </c>
      <c r="C102" s="230" t="s">
        <v>310</v>
      </c>
      <c r="D102" s="230">
        <v>4</v>
      </c>
      <c r="E102" s="230">
        <v>3</v>
      </c>
      <c r="F102" s="226">
        <f t="shared" si="2"/>
        <v>0.75</v>
      </c>
      <c r="G102" s="467"/>
      <c r="H102" s="456"/>
      <c r="I102" s="459"/>
      <c r="J102" s="297">
        <f>SUM(G98:G105)</f>
        <v>197064000</v>
      </c>
      <c r="K102" s="298">
        <f>SUM(H98:H105)</f>
        <v>171283333</v>
      </c>
    </row>
    <row r="103" spans="1:9" ht="36">
      <c r="A103" s="463"/>
      <c r="B103" s="245" t="s">
        <v>233</v>
      </c>
      <c r="C103" s="230" t="s">
        <v>311</v>
      </c>
      <c r="D103" s="230">
        <v>150</v>
      </c>
      <c r="E103" s="230">
        <v>150</v>
      </c>
      <c r="F103" s="226">
        <f t="shared" si="2"/>
        <v>1</v>
      </c>
      <c r="G103" s="467"/>
      <c r="H103" s="456"/>
      <c r="I103" s="459"/>
    </row>
    <row r="104" spans="1:9" ht="36">
      <c r="A104" s="463"/>
      <c r="B104" s="245" t="s">
        <v>242</v>
      </c>
      <c r="C104" s="230" t="s">
        <v>312</v>
      </c>
      <c r="D104" s="230">
        <v>5000</v>
      </c>
      <c r="E104" s="230">
        <v>4026</v>
      </c>
      <c r="F104" s="226">
        <f t="shared" si="2"/>
        <v>0.8052</v>
      </c>
      <c r="G104" s="467"/>
      <c r="H104" s="457"/>
      <c r="I104" s="460"/>
    </row>
    <row r="105" spans="1:9" ht="36">
      <c r="A105" s="463"/>
      <c r="B105" s="236" t="s">
        <v>186</v>
      </c>
      <c r="C105" s="230" t="s">
        <v>270</v>
      </c>
      <c r="D105" s="232">
        <v>0.6</v>
      </c>
      <c r="E105" s="230">
        <v>0</v>
      </c>
      <c r="F105" s="226">
        <f t="shared" si="2"/>
        <v>0</v>
      </c>
      <c r="G105" s="233">
        <v>57000000</v>
      </c>
      <c r="H105" s="299">
        <v>46283333</v>
      </c>
      <c r="I105" s="247">
        <f>H105/G105</f>
        <v>0.811988298245614</v>
      </c>
    </row>
    <row r="106" spans="1:9" ht="36">
      <c r="A106" s="463" t="s">
        <v>117</v>
      </c>
      <c r="B106" s="236" t="s">
        <v>236</v>
      </c>
      <c r="C106" s="230" t="s">
        <v>259</v>
      </c>
      <c r="D106" s="230">
        <v>300</v>
      </c>
      <c r="E106" s="230">
        <v>294</v>
      </c>
      <c r="F106" s="226">
        <f t="shared" si="2"/>
        <v>0.98</v>
      </c>
      <c r="G106" s="464">
        <v>132744000</v>
      </c>
      <c r="H106" s="455">
        <v>108200000</v>
      </c>
      <c r="I106" s="458">
        <f>H106/G106</f>
        <v>0.8151027541734467</v>
      </c>
    </row>
    <row r="107" spans="1:9" ht="60">
      <c r="A107" s="463"/>
      <c r="B107" s="236" t="s">
        <v>235</v>
      </c>
      <c r="C107" s="230" t="s">
        <v>313</v>
      </c>
      <c r="D107" s="230">
        <v>1500</v>
      </c>
      <c r="E107" s="230">
        <v>1500</v>
      </c>
      <c r="F107" s="226">
        <f t="shared" si="2"/>
        <v>1</v>
      </c>
      <c r="G107" s="465"/>
      <c r="H107" s="456"/>
      <c r="I107" s="459"/>
    </row>
    <row r="108" spans="1:9" ht="24">
      <c r="A108" s="463"/>
      <c r="B108" s="236" t="s">
        <v>314</v>
      </c>
      <c r="C108" s="230" t="s">
        <v>287</v>
      </c>
      <c r="D108" s="230">
        <v>6</v>
      </c>
      <c r="E108" s="230">
        <v>4</v>
      </c>
      <c r="F108" s="226">
        <f t="shared" si="2"/>
        <v>0.6666666666666666</v>
      </c>
      <c r="G108" s="466"/>
      <c r="H108" s="457"/>
      <c r="I108" s="460"/>
    </row>
    <row r="109" spans="1:9" ht="38.25" customHeight="1" thickBot="1">
      <c r="A109" s="259" t="s">
        <v>161</v>
      </c>
      <c r="B109" s="260" t="s">
        <v>175</v>
      </c>
      <c r="C109" s="259" t="s">
        <v>176</v>
      </c>
      <c r="D109" s="261">
        <v>1</v>
      </c>
      <c r="E109" s="230"/>
      <c r="F109" s="226">
        <f t="shared" si="2"/>
        <v>0</v>
      </c>
      <c r="G109" s="238">
        <v>1447952600</v>
      </c>
      <c r="H109" s="262">
        <v>997920000</v>
      </c>
      <c r="I109" s="263">
        <f>H109/G109</f>
        <v>0.6891938313450316</v>
      </c>
    </row>
    <row r="114" ht="13.5" thickBot="1"/>
    <row r="115" spans="2:7" ht="12.75">
      <c r="B115" s="264" t="s">
        <v>163</v>
      </c>
      <c r="C115" s="265">
        <v>1</v>
      </c>
      <c r="D115" s="266">
        <v>1</v>
      </c>
      <c r="E115" s="267">
        <f aca="true" t="shared" si="3" ref="E115:F117">G3</f>
        <v>107352000</v>
      </c>
      <c r="F115" s="267">
        <f t="shared" si="3"/>
        <v>93399997</v>
      </c>
      <c r="G115" s="268">
        <f aca="true" t="shared" si="4" ref="G115:G137">F115/E115</f>
        <v>0.870034997019152</v>
      </c>
    </row>
    <row r="116" spans="2:7" ht="12.75">
      <c r="B116" s="269" t="s">
        <v>165</v>
      </c>
      <c r="C116" s="270">
        <v>1</v>
      </c>
      <c r="D116" s="271">
        <v>1</v>
      </c>
      <c r="E116" s="272">
        <f t="shared" si="3"/>
        <v>81589000</v>
      </c>
      <c r="F116" s="272">
        <f t="shared" si="3"/>
        <v>40800000</v>
      </c>
      <c r="G116" s="273">
        <f t="shared" si="4"/>
        <v>0.500067411048058</v>
      </c>
    </row>
    <row r="117" spans="2:7" ht="12.75">
      <c r="B117" s="274" t="s">
        <v>167</v>
      </c>
      <c r="C117" s="275">
        <v>2</v>
      </c>
      <c r="D117" s="271">
        <v>1</v>
      </c>
      <c r="E117" s="276">
        <f t="shared" si="3"/>
        <v>556415332</v>
      </c>
      <c r="F117" s="272">
        <f t="shared" si="3"/>
        <v>351266665</v>
      </c>
      <c r="G117" s="277">
        <f t="shared" si="4"/>
        <v>0.6313029940016103</v>
      </c>
    </row>
    <row r="118" spans="2:7" ht="12.75">
      <c r="B118" s="278" t="s">
        <v>169</v>
      </c>
      <c r="C118" s="275">
        <v>1</v>
      </c>
      <c r="D118" s="279">
        <v>0.75</v>
      </c>
      <c r="E118" s="280">
        <f>G7</f>
        <v>146152136194</v>
      </c>
      <c r="F118" s="250">
        <f>H7</f>
        <v>97190219701.46</v>
      </c>
      <c r="G118" s="281">
        <f t="shared" si="4"/>
        <v>0.6649934939880131</v>
      </c>
    </row>
    <row r="119" spans="2:7" ht="12.75">
      <c r="B119" s="282" t="s">
        <v>172</v>
      </c>
      <c r="C119" s="275">
        <v>2</v>
      </c>
      <c r="D119" s="283">
        <v>0.88</v>
      </c>
      <c r="E119" s="276">
        <f>G8</f>
        <v>535276921</v>
      </c>
      <c r="F119" s="276">
        <f>H8</f>
        <v>414643683</v>
      </c>
      <c r="G119" s="277">
        <f t="shared" si="4"/>
        <v>0.7746339637161379</v>
      </c>
    </row>
    <row r="120" spans="2:7" ht="12.75">
      <c r="B120" s="274" t="s">
        <v>170</v>
      </c>
      <c r="C120" s="270">
        <v>2</v>
      </c>
      <c r="D120" s="271">
        <v>0.76</v>
      </c>
      <c r="E120" s="295">
        <v>85500000</v>
      </c>
      <c r="F120" s="296">
        <v>76499999</v>
      </c>
      <c r="G120" s="277">
        <f t="shared" si="4"/>
        <v>0.8947368304093567</v>
      </c>
    </row>
    <row r="121" spans="2:7" ht="36">
      <c r="B121" s="284" t="s">
        <v>108</v>
      </c>
      <c r="C121" s="275">
        <v>4</v>
      </c>
      <c r="D121" s="285">
        <v>0.75</v>
      </c>
      <c r="E121" s="276">
        <f>J13</f>
        <v>91000000</v>
      </c>
      <c r="F121" s="276">
        <f>K13</f>
        <v>79000000</v>
      </c>
      <c r="G121" s="277">
        <f t="shared" si="4"/>
        <v>0.8681318681318682</v>
      </c>
    </row>
    <row r="122" spans="2:7" ht="36">
      <c r="B122" s="274" t="s">
        <v>109</v>
      </c>
      <c r="C122" s="275">
        <v>8</v>
      </c>
      <c r="D122" s="271">
        <v>0.67</v>
      </c>
      <c r="E122" s="276">
        <f>J19</f>
        <v>165993731</v>
      </c>
      <c r="F122" s="276">
        <f>K19</f>
        <v>141600000</v>
      </c>
      <c r="G122" s="277">
        <f t="shared" si="4"/>
        <v>0.8530442634607689</v>
      </c>
    </row>
    <row r="123" spans="2:7" ht="12.75">
      <c r="B123" s="274" t="s">
        <v>123</v>
      </c>
      <c r="C123" s="275">
        <v>7</v>
      </c>
      <c r="D123" s="271">
        <v>0.57</v>
      </c>
      <c r="E123" s="276">
        <f>J25</f>
        <v>323622290</v>
      </c>
      <c r="F123" s="276">
        <f>K25</f>
        <v>301570000</v>
      </c>
      <c r="G123" s="277">
        <f t="shared" si="4"/>
        <v>0.9318579384627678</v>
      </c>
    </row>
    <row r="124" spans="2:7" ht="24">
      <c r="B124" s="274" t="s">
        <v>133</v>
      </c>
      <c r="C124" s="275">
        <v>18</v>
      </c>
      <c r="D124" s="271">
        <v>0.51</v>
      </c>
      <c r="E124" s="276">
        <f>J41</f>
        <v>254955334</v>
      </c>
      <c r="F124" s="276">
        <f>K41</f>
        <v>222400000</v>
      </c>
      <c r="G124" s="277">
        <f t="shared" si="4"/>
        <v>0.8723096571888157</v>
      </c>
    </row>
    <row r="125" spans="2:7" ht="12.75">
      <c r="B125" s="274" t="s">
        <v>116</v>
      </c>
      <c r="C125" s="275">
        <v>2</v>
      </c>
      <c r="D125" s="271">
        <v>0.75</v>
      </c>
      <c r="E125" s="276">
        <f>G49</f>
        <v>370000000</v>
      </c>
      <c r="F125" s="276">
        <f>H49</f>
        <v>370000000</v>
      </c>
      <c r="G125" s="277">
        <f t="shared" si="4"/>
        <v>1</v>
      </c>
    </row>
    <row r="126" spans="2:7" ht="24">
      <c r="B126" s="274" t="s">
        <v>110</v>
      </c>
      <c r="C126" s="275">
        <v>4</v>
      </c>
      <c r="D126" s="271">
        <v>0.44</v>
      </c>
      <c r="E126" s="276">
        <f>J53</f>
        <v>226377500</v>
      </c>
      <c r="F126" s="276">
        <f>K53</f>
        <v>174750000</v>
      </c>
      <c r="G126" s="277">
        <f t="shared" si="4"/>
        <v>0.7719406743161312</v>
      </c>
    </row>
    <row r="127" spans="2:7" ht="24">
      <c r="B127" s="274" t="s">
        <v>115</v>
      </c>
      <c r="C127" s="275">
        <v>4</v>
      </c>
      <c r="D127" s="271">
        <v>0.5</v>
      </c>
      <c r="E127" s="276">
        <f>J56</f>
        <v>164397333</v>
      </c>
      <c r="F127" s="276">
        <f>K56</f>
        <v>127600000</v>
      </c>
      <c r="G127" s="277">
        <f t="shared" si="4"/>
        <v>0.7761683092510996</v>
      </c>
    </row>
    <row r="128" spans="2:7" ht="24">
      <c r="B128" s="274" t="s">
        <v>121</v>
      </c>
      <c r="C128" s="275">
        <v>7</v>
      </c>
      <c r="D128" s="271">
        <v>0.55</v>
      </c>
      <c r="E128" s="276">
        <f>J62</f>
        <v>428833333</v>
      </c>
      <c r="F128" s="276">
        <f>K62</f>
        <v>361800000</v>
      </c>
      <c r="G128" s="277">
        <f t="shared" si="4"/>
        <v>0.8436844157354717</v>
      </c>
    </row>
    <row r="129" spans="2:7" ht="12.75">
      <c r="B129" s="274" t="s">
        <v>114</v>
      </c>
      <c r="C129" s="275">
        <v>4</v>
      </c>
      <c r="D129" s="271">
        <v>0.38</v>
      </c>
      <c r="E129" s="276">
        <f>J68</f>
        <v>633936291</v>
      </c>
      <c r="F129" s="276">
        <f>K68</f>
        <v>595777099</v>
      </c>
      <c r="G129" s="277">
        <f t="shared" si="4"/>
        <v>0.9398059512576478</v>
      </c>
    </row>
    <row r="130" spans="2:7" ht="24">
      <c r="B130" s="274" t="s">
        <v>120</v>
      </c>
      <c r="C130" s="275">
        <v>6</v>
      </c>
      <c r="D130" s="271">
        <v>0.65</v>
      </c>
      <c r="E130" s="276">
        <f>J72</f>
        <v>390771708</v>
      </c>
      <c r="F130" s="276">
        <f>K72</f>
        <v>303840000</v>
      </c>
      <c r="G130" s="277">
        <f t="shared" si="4"/>
        <v>0.7775383779830857</v>
      </c>
    </row>
    <row r="131" spans="2:7" ht="36">
      <c r="B131" s="274" t="s">
        <v>119</v>
      </c>
      <c r="C131" s="275">
        <v>9</v>
      </c>
      <c r="D131" s="271">
        <v>0.62</v>
      </c>
      <c r="E131" s="276">
        <f>J79</f>
        <v>294712000</v>
      </c>
      <c r="F131" s="276">
        <f>K79</f>
        <v>206450000</v>
      </c>
      <c r="G131" s="277">
        <f t="shared" si="4"/>
        <v>0.7005144004994707</v>
      </c>
    </row>
    <row r="132" spans="2:7" ht="24">
      <c r="B132" s="274" t="s">
        <v>112</v>
      </c>
      <c r="C132" s="275">
        <v>4</v>
      </c>
      <c r="D132" s="271">
        <v>0.75</v>
      </c>
      <c r="E132" s="276">
        <f>J86</f>
        <v>81154160</v>
      </c>
      <c r="F132" s="276">
        <f>K86</f>
        <v>64206662</v>
      </c>
      <c r="G132" s="277">
        <f t="shared" si="4"/>
        <v>0.7911690787015724</v>
      </c>
    </row>
    <row r="133" spans="2:7" ht="36">
      <c r="B133" s="274" t="s">
        <v>118</v>
      </c>
      <c r="C133" s="275">
        <v>9</v>
      </c>
      <c r="D133" s="271">
        <v>0.71</v>
      </c>
      <c r="E133" s="276">
        <f>G89</f>
        <v>1015459206</v>
      </c>
      <c r="F133" s="276">
        <f>H89</f>
        <v>858290151</v>
      </c>
      <c r="G133" s="277">
        <f t="shared" si="4"/>
        <v>0.8452236642581583</v>
      </c>
    </row>
    <row r="134" spans="2:7" ht="24">
      <c r="B134" s="274" t="s">
        <v>122</v>
      </c>
      <c r="C134" s="275">
        <v>8</v>
      </c>
      <c r="D134" s="271">
        <v>0.72</v>
      </c>
      <c r="E134" s="276">
        <f>J102</f>
        <v>197064000</v>
      </c>
      <c r="F134" s="276">
        <f>K102</f>
        <v>171283333</v>
      </c>
      <c r="G134" s="277">
        <f t="shared" si="4"/>
        <v>0.869176171193115</v>
      </c>
    </row>
    <row r="135" spans="2:7" ht="12.75">
      <c r="B135" s="274" t="s">
        <v>117</v>
      </c>
      <c r="C135" s="275">
        <v>3</v>
      </c>
      <c r="D135" s="271">
        <v>0.99</v>
      </c>
      <c r="E135" s="276">
        <f>G106</f>
        <v>132744000</v>
      </c>
      <c r="F135" s="276">
        <f>H106</f>
        <v>108200000</v>
      </c>
      <c r="G135" s="277">
        <f t="shared" si="4"/>
        <v>0.8151027541734467</v>
      </c>
    </row>
    <row r="136" spans="2:7" ht="24.75" thickBot="1">
      <c r="B136" s="286" t="s">
        <v>161</v>
      </c>
      <c r="C136" s="287">
        <v>1</v>
      </c>
      <c r="D136" s="288">
        <v>0.33</v>
      </c>
      <c r="E136" s="289">
        <f>G109</f>
        <v>1447952600</v>
      </c>
      <c r="F136" s="289">
        <f>H109</f>
        <v>997920000</v>
      </c>
      <c r="G136" s="290">
        <f t="shared" si="4"/>
        <v>0.6891938313450316</v>
      </c>
    </row>
    <row r="137" spans="2:7" ht="13.5" thickBot="1">
      <c r="B137" s="291"/>
      <c r="C137" s="292">
        <f>SUM(C115:C136)</f>
        <v>107</v>
      </c>
      <c r="D137" s="293"/>
      <c r="E137" s="294">
        <f>SUM(E115:E136)</f>
        <v>153737242933</v>
      </c>
      <c r="F137" s="294">
        <f>SUM(F115:F136)</f>
        <v>103251517290.46</v>
      </c>
      <c r="G137" s="293">
        <f t="shared" si="4"/>
        <v>0.6716103093865023</v>
      </c>
    </row>
  </sheetData>
  <sheetProtection/>
  <autoFilter ref="F1:F109"/>
  <mergeCells count="88">
    <mergeCell ref="E1:E2"/>
    <mergeCell ref="G1:G2"/>
    <mergeCell ref="H1:H2"/>
    <mergeCell ref="A5:A6"/>
    <mergeCell ref="G5:G6"/>
    <mergeCell ref="H5:H6"/>
    <mergeCell ref="I5:I6"/>
    <mergeCell ref="A8:A9"/>
    <mergeCell ref="G8:G9"/>
    <mergeCell ref="H8:H9"/>
    <mergeCell ref="I8:I9"/>
    <mergeCell ref="H10:H11"/>
    <mergeCell ref="I10:I11"/>
    <mergeCell ref="A12:A15"/>
    <mergeCell ref="G12:G14"/>
    <mergeCell ref="H12:H14"/>
    <mergeCell ref="I12:I14"/>
    <mergeCell ref="A10:A11"/>
    <mergeCell ref="G10:G11"/>
    <mergeCell ref="H16:H21"/>
    <mergeCell ref="I16:I21"/>
    <mergeCell ref="A24:A30"/>
    <mergeCell ref="G27:G28"/>
    <mergeCell ref="H27:H28"/>
    <mergeCell ref="I27:I28"/>
    <mergeCell ref="A16:A23"/>
    <mergeCell ref="G16:G21"/>
    <mergeCell ref="H31:H44"/>
    <mergeCell ref="I31:I44"/>
    <mergeCell ref="A49:A50"/>
    <mergeCell ref="G49:G50"/>
    <mergeCell ref="H49:H50"/>
    <mergeCell ref="I49:I50"/>
    <mergeCell ref="A31:A48"/>
    <mergeCell ref="G31:G44"/>
    <mergeCell ref="H51:H52"/>
    <mergeCell ref="I51:I52"/>
    <mergeCell ref="G53:G54"/>
    <mergeCell ref="H53:H54"/>
    <mergeCell ref="I53:I54"/>
    <mergeCell ref="A51:A54"/>
    <mergeCell ref="G51:G52"/>
    <mergeCell ref="A66:A69"/>
    <mergeCell ref="G66:G68"/>
    <mergeCell ref="H56:H57"/>
    <mergeCell ref="I56:I57"/>
    <mergeCell ref="A59:A65"/>
    <mergeCell ref="G60:G63"/>
    <mergeCell ref="H60:H63"/>
    <mergeCell ref="I60:I63"/>
    <mergeCell ref="A55:A58"/>
    <mergeCell ref="G56:G57"/>
    <mergeCell ref="G72:G74"/>
    <mergeCell ref="H72:H74"/>
    <mergeCell ref="I72:I74"/>
    <mergeCell ref="A76:A84"/>
    <mergeCell ref="H66:H68"/>
    <mergeCell ref="I66:I68"/>
    <mergeCell ref="A70:A75"/>
    <mergeCell ref="G70:G71"/>
    <mergeCell ref="H70:H71"/>
    <mergeCell ref="I70:I71"/>
    <mergeCell ref="G81:G84"/>
    <mergeCell ref="H81:H84"/>
    <mergeCell ref="I81:I84"/>
    <mergeCell ref="A85:A88"/>
    <mergeCell ref="G76:G78"/>
    <mergeCell ref="H76:H78"/>
    <mergeCell ref="I76:I78"/>
    <mergeCell ref="G79:G80"/>
    <mergeCell ref="H79:H80"/>
    <mergeCell ref="I79:I80"/>
    <mergeCell ref="G85:G87"/>
    <mergeCell ref="H85:H87"/>
    <mergeCell ref="I85:I87"/>
    <mergeCell ref="A89:A97"/>
    <mergeCell ref="G89:G97"/>
    <mergeCell ref="H89:H97"/>
    <mergeCell ref="H106:H108"/>
    <mergeCell ref="I106:I108"/>
    <mergeCell ref="D1:D2"/>
    <mergeCell ref="A106:A108"/>
    <mergeCell ref="G106:G108"/>
    <mergeCell ref="I89:I97"/>
    <mergeCell ref="A98:A105"/>
    <mergeCell ref="G98:G104"/>
    <mergeCell ref="H98:H104"/>
    <mergeCell ref="I98:I104"/>
  </mergeCells>
  <conditionalFormatting sqref="I3:I56 I58:I109">
    <cfRule type="colorScale" priority="10" dxfId="0">
      <colorScale>
        <cfvo type="percent" val="50"/>
        <cfvo type="percent" val="75"/>
        <cfvo type="percent" val="100"/>
        <color rgb="FFFF0000"/>
        <color rgb="FFFFFF00"/>
        <color rgb="FF92D050"/>
      </colorScale>
    </cfRule>
  </conditionalFormatting>
  <conditionalFormatting sqref="G115:G136">
    <cfRule type="colorScale" priority="4" dxfId="0">
      <colorScale>
        <cfvo type="percent" val="25"/>
        <cfvo type="percent" val="50"/>
        <cfvo type="percent" val="100"/>
        <color rgb="FFFF0000"/>
        <color rgb="FFFFFF00"/>
        <color rgb="FF92D050"/>
      </colorScale>
    </cfRule>
  </conditionalFormatting>
  <conditionalFormatting sqref="G117:G136">
    <cfRule type="colorScale" priority="5" dxfId="0">
      <colorScale>
        <cfvo type="percent" val="25"/>
        <cfvo type="percent" val="50"/>
        <cfvo type="percent" val="100"/>
        <color rgb="FFFF0000"/>
        <color rgb="FFFFFF00"/>
        <color rgb="FF92D050"/>
      </colorScale>
    </cfRule>
  </conditionalFormatting>
  <conditionalFormatting sqref="G137">
    <cfRule type="colorScale" priority="2" dxfId="0">
      <colorScale>
        <cfvo type="percent" val="25"/>
        <cfvo type="percent" val="50"/>
        <cfvo type="percent" val="100"/>
        <color rgb="FFFF0000"/>
        <color rgb="FFFFFF00"/>
        <color rgb="FF92D050"/>
      </colorScale>
    </cfRule>
  </conditionalFormatting>
  <conditionalFormatting sqref="G137">
    <cfRule type="colorScale" priority="3" dxfId="0">
      <colorScale>
        <cfvo type="percent" val="25"/>
        <cfvo type="percent" val="50"/>
        <cfvo type="percent" val="100"/>
        <color rgb="FFFF0000"/>
        <color rgb="FFFFFF00"/>
        <color rgb="FF92D050"/>
      </colorScale>
    </cfRule>
  </conditionalFormatting>
  <conditionalFormatting sqref="G115:G137">
    <cfRule type="colorScale" priority="1" dxfId="0">
      <colorScale>
        <cfvo type="percent" val="25"/>
        <cfvo type="percent" val="50"/>
        <cfvo type="percent" val="100"/>
        <color rgb="FFFF0000"/>
        <color rgb="FFFFFF00"/>
        <color rgb="FF92D050"/>
      </colorScale>
    </cfRule>
  </conditionalFormatting>
  <conditionalFormatting sqref="F1:F2">
    <cfRule type="colorScale" priority="13" dxfId="0">
      <colorScale>
        <cfvo type="percent" val="50"/>
        <cfvo type="percent" val="75"/>
        <cfvo type="percent" val="100"/>
        <color rgb="FFFF0000"/>
        <color rgb="FFFFFF00"/>
        <color rgb="FF92D050"/>
      </colorScale>
    </cfRule>
  </conditionalFormatting>
  <conditionalFormatting sqref="F3:F38 F40:F60 F62:F109">
    <cfRule type="colorScale" priority="15" dxfId="0">
      <colorScale>
        <cfvo type="percent" val="50"/>
        <cfvo type="percent" val="75"/>
        <cfvo type="percent" val="100"/>
        <color rgb="FFFF0000"/>
        <color rgb="FFFFFF00"/>
        <color rgb="FF92D050"/>
      </colorScale>
    </cfRule>
  </conditionalFormatting>
  <conditionalFormatting sqref="F39">
    <cfRule type="colorScale" priority="19" dxfId="0">
      <colorScale>
        <cfvo type="percent" val="25"/>
        <cfvo type="percent" val="50"/>
        <cfvo type="percent" val="100"/>
        <color rgb="FFFF0000"/>
        <color rgb="FFFFFF00"/>
        <color rgb="FF92D050"/>
      </colorScale>
    </cfRule>
  </conditionalFormatting>
  <conditionalFormatting sqref="F61">
    <cfRule type="colorScale" priority="21" dxfId="0">
      <colorScale>
        <cfvo type="percent" val="25"/>
        <cfvo type="percent" val="50"/>
        <cfvo type="percent" val="100"/>
        <color rgb="FFFF0000"/>
        <color rgb="FFFFFF00"/>
        <color rgb="FF92D050"/>
      </colorScale>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2021-11-04T17:04:37Z</cp:lastPrinted>
  <dcterms:created xsi:type="dcterms:W3CDTF">2012-06-01T17:13:38Z</dcterms:created>
  <dcterms:modified xsi:type="dcterms:W3CDTF">2021-11-04T17:05:12Z</dcterms:modified>
  <cp:category/>
  <cp:version/>
  <cp:contentType/>
  <cp:contentStatus/>
</cp:coreProperties>
</file>