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610" tabRatio="493" activeTab="0"/>
  </bookViews>
  <sheets>
    <sheet name="PLAN DE ACCION" sheetId="1" r:id="rId1"/>
  </sheets>
  <definedNames>
    <definedName name="_xlfn.AGGREGATE" hidden="1">#NAME?</definedName>
    <definedName name="_xlnm.Print_Area" localSheetId="0">'PLAN DE ACCION'!$A$9:$AB$134</definedName>
    <definedName name="_xlnm.Print_Titles" localSheetId="0">'PLAN DE ACCION'!$1:$10</definedName>
  </definedNames>
  <calcPr fullCalcOnLoad="1"/>
</workbook>
</file>

<file path=xl/comments1.xml><?xml version="1.0" encoding="utf-8"?>
<comments xmlns="http://schemas.openxmlformats.org/spreadsheetml/2006/main">
  <authors>
    <author>andres almonacid</author>
  </authors>
  <commentList>
    <comment ref="Q39" authorId="0">
      <text>
        <r>
          <rPr>
            <b/>
            <sz val="9"/>
            <rFont val="Tahoma"/>
            <family val="2"/>
          </rPr>
          <t>andres almonacid:</t>
        </r>
        <r>
          <rPr>
            <sz val="9"/>
            <rFont val="Tahoma"/>
            <family val="2"/>
          </rPr>
          <t xml:space="preserve">
se debe realizar o desarrollar el document completo de acuerdo a los parametros establecidos  temas adicionales que complementen las acciones</t>
        </r>
      </text>
    </comment>
    <comment ref="Q38" authorId="0">
      <text>
        <r>
          <rPr>
            <b/>
            <sz val="9"/>
            <rFont val="Tahoma"/>
            <family val="2"/>
          </rPr>
          <t>andres almonacid:</t>
        </r>
        <r>
          <rPr>
            <sz val="9"/>
            <rFont val="Tahoma"/>
            <family val="2"/>
          </rPr>
          <t xml:space="preserve">
esto es debido a que Tania tiene a la fecha 34 asentamientos caracterizados, con fichas y cruzados con la base de datos de sisben</t>
        </r>
      </text>
    </comment>
    <comment ref="P37" authorId="0">
      <text>
        <r>
          <rPr>
            <b/>
            <sz val="9"/>
            <rFont val="Tahoma"/>
            <family val="2"/>
          </rPr>
          <t>andres almonacid:</t>
        </r>
        <r>
          <rPr>
            <sz val="9"/>
            <rFont val="Tahoma"/>
            <family val="2"/>
          </rPr>
          <t xml:space="preserve">
Tania informó verbalmente que ya se ha recolectado la información de 34 asentamientos, se solicitará esto por escrito.</t>
        </r>
      </text>
    </comment>
    <comment ref="O47" authorId="0">
      <text>
        <r>
          <rPr>
            <b/>
            <sz val="9"/>
            <rFont val="Tahoma"/>
            <family val="2"/>
          </rPr>
          <t>andres almonacid:</t>
        </r>
        <r>
          <rPr>
            <sz val="9"/>
            <rFont val="Tahoma"/>
            <family val="2"/>
          </rPr>
          <t xml:space="preserve">
Se georeferencia, se hara el historial de la valla o la publicidad, haciendo una hoja de vida de cada elemento</t>
        </r>
      </text>
    </comment>
    <comment ref="O50" authorId="0">
      <text>
        <r>
          <rPr>
            <b/>
            <sz val="9"/>
            <rFont val="Tahoma"/>
            <family val="2"/>
          </rPr>
          <t>andres almonacid:</t>
        </r>
        <r>
          <rPr>
            <sz val="9"/>
            <rFont val="Tahoma"/>
            <family val="2"/>
          </rPr>
          <t xml:space="preserve">
</t>
        </r>
      </text>
    </comment>
    <comment ref="M61" authorId="0">
      <text>
        <r>
          <rPr>
            <b/>
            <sz val="9"/>
            <rFont val="Tahoma"/>
            <family val="2"/>
          </rPr>
          <t>andres almonacid:</t>
        </r>
        <r>
          <rPr>
            <sz val="9"/>
            <rFont val="Tahoma"/>
            <family val="2"/>
          </rPr>
          <t xml:space="preserve">
Revisión y ajuste leer doumento y extraer la información para validar</t>
        </r>
      </text>
    </comment>
    <comment ref="Q75" authorId="0">
      <text>
        <r>
          <rPr>
            <b/>
            <sz val="9"/>
            <rFont val="Tahoma"/>
            <family val="2"/>
          </rPr>
          <t>andres almonacid:</t>
        </r>
        <r>
          <rPr>
            <sz val="9"/>
            <rFont val="Tahoma"/>
            <family val="2"/>
          </rPr>
          <t xml:space="preserve">
Es solo el documento de la Ficha !C para que no vaya a existir diferencias, el P.O.Z completo es toda la avenida centenario</t>
        </r>
      </text>
    </comment>
    <comment ref="O80" authorId="0">
      <text>
        <r>
          <rPr>
            <b/>
            <sz val="9"/>
            <rFont val="Tahoma"/>
            <family val="2"/>
          </rPr>
          <t>andres almonacid:</t>
        </r>
        <r>
          <rPr>
            <sz val="9"/>
            <rFont val="Tahoma"/>
            <family val="2"/>
          </rPr>
          <t xml:space="preserve">
NO la respondí, debemos tener claro el tema de contratación de veterinario o similar y definir con zoonosis</t>
        </r>
      </text>
    </comment>
    <comment ref="O65" authorId="0">
      <text>
        <r>
          <rPr>
            <b/>
            <sz val="9"/>
            <rFont val="Tahoma"/>
            <family val="2"/>
          </rPr>
          <t>andres almonacid:</t>
        </r>
        <r>
          <rPr>
            <sz val="9"/>
            <rFont val="Tahoma"/>
            <family val="2"/>
          </rPr>
          <t xml:space="preserve">
estos puntos no fueron incluidos por nosotros. Debemos revisarlos. Estamos en esa revisión</t>
        </r>
      </text>
    </comment>
    <comment ref="P117" authorId="0">
      <text>
        <r>
          <rPr>
            <b/>
            <sz val="9"/>
            <rFont val="Tahoma"/>
            <family val="2"/>
          </rPr>
          <t>andres almonacid:</t>
        </r>
        <r>
          <rPr>
            <sz val="9"/>
            <rFont val="Tahoma"/>
            <family val="2"/>
          </rPr>
          <t xml:space="preserve">
Reunion por comunas</t>
        </r>
      </text>
    </comment>
    <comment ref="Q115" authorId="0">
      <text>
        <r>
          <rPr>
            <b/>
            <sz val="9"/>
            <rFont val="Tahoma"/>
            <family val="2"/>
          </rPr>
          <t>andres almonacid:</t>
        </r>
        <r>
          <rPr>
            <sz val="9"/>
            <rFont val="Tahoma"/>
            <family val="2"/>
          </rPr>
          <t xml:space="preserve">
proyectos nuevos</t>
        </r>
      </text>
    </comment>
  </commentList>
</comments>
</file>

<file path=xl/sharedStrings.xml><?xml version="1.0" encoding="utf-8"?>
<sst xmlns="http://schemas.openxmlformats.org/spreadsheetml/2006/main" count="688" uniqueCount="501">
  <si>
    <t>Responsable</t>
  </si>
  <si>
    <t>Fuente</t>
  </si>
  <si>
    <t xml:space="preserve">Proceso de Direccionamiento Estratégico </t>
  </si>
  <si>
    <t>Departamento Administrativo de Planeación</t>
  </si>
  <si>
    <t>Código BPPIM</t>
  </si>
  <si>
    <t>Página : 1 de 1</t>
  </si>
  <si>
    <t>Nombre del Proyecto</t>
  </si>
  <si>
    <t>Objetivo del Proyecto</t>
  </si>
  <si>
    <t>Rubro Presupuestal</t>
  </si>
  <si>
    <t>RESPONSABLE DE LA DEPENDENCIA  Y/O ENTIDAD</t>
  </si>
  <si>
    <t>REPRESENTANTE LEGAL</t>
  </si>
  <si>
    <t>ALCALDE</t>
  </si>
  <si>
    <t>TOTAL</t>
  </si>
  <si>
    <t>PROYECTOS</t>
  </si>
  <si>
    <t>RESPONSABILIDAD</t>
  </si>
  <si>
    <t>LÍNEA ESTRATÉGICA</t>
  </si>
  <si>
    <t>SECTOR</t>
  </si>
  <si>
    <t>ODS ASOCIADOS</t>
  </si>
  <si>
    <t>INDICADOR DE BIENESTAR</t>
  </si>
  <si>
    <t>PROGRAMA PRESUPUESTAL</t>
  </si>
  <si>
    <t>PRODUCTO</t>
  </si>
  <si>
    <t xml:space="preserve">INDICADOR </t>
  </si>
  <si>
    <t xml:space="preserve">LÍNEA BASE </t>
  </si>
  <si>
    <t>META CUATRENIO</t>
  </si>
  <si>
    <t>LINEA BASE</t>
  </si>
  <si>
    <t>META DE CUATRIENIO</t>
  </si>
  <si>
    <t xml:space="preserve">PLAN  DE DESARROLLO </t>
  </si>
  <si>
    <t>ACCIONES/ACTIVIDADES  DE  GESTIÓN Y ADMINISTRATIVAS</t>
  </si>
  <si>
    <t>Valor de la meta de las Acciones/Actividades del proyecto programada para la vigencia actual</t>
  </si>
  <si>
    <t xml:space="preserve">Línea base de las acciones/
Actividades del Proyecto
</t>
  </si>
  <si>
    <t xml:space="preserve">INDICADOR / ACCIONES / 
ACTIVIDADES </t>
  </si>
  <si>
    <t>Ambiente y desarrollo sostenible</t>
  </si>
  <si>
    <t>13, 15</t>
  </si>
  <si>
    <t>Sectores que incorporan alternativas para la conservación de la biodiversidad y sus servicios ecosistémicos</t>
  </si>
  <si>
    <t xml:space="preserve">Servicios de reforestación de ecosistemas (siembra, mantenimiento y monitoreo de especies vegetales como arbolado urbano y guaduales)  </t>
  </si>
  <si>
    <t xml:space="preserve">Plantaciones forestales mantenidas (hectareas sembradas, árboles y guaduales intervenidos) </t>
  </si>
  <si>
    <t>Servicios de recuperación de cuerpos de agua(intervenciones de mantenimiento, adecuaciones en senderos  y recuperación en areas de quebradas) 3202037</t>
  </si>
  <si>
    <t xml:space="preserve">Extensión de cuerpo de agua recuperadas (hectareas o metros lineales intervenidos) </t>
  </si>
  <si>
    <t>450 ml</t>
  </si>
  <si>
    <t>3000 ml</t>
  </si>
  <si>
    <t>Porcentaje de departamentos y ciudades capitales que incorporan criterios de cambio climático en las líneas instrumentales de sus planes de desarrollo</t>
  </si>
  <si>
    <t>S.D.</t>
  </si>
  <si>
    <t>Gestión del cambio climático para un desarrollo bajo en carbono y resiliente al clima.</t>
  </si>
  <si>
    <t xml:space="preserve">Servicio de producto de plántulas (Suministro de material vegetal permanente para los diferentes proyectos ambientales) </t>
  </si>
  <si>
    <t xml:space="preserve">Plántulas producidas en el vivero municipal </t>
  </si>
  <si>
    <t>2000 plantulas</t>
  </si>
  <si>
    <t>12000 plantulas</t>
  </si>
  <si>
    <t>porcentaje de residuos sólidos efectivamente aprovechados</t>
  </si>
  <si>
    <t xml:space="preserve">Documentos de lineamientos técnicos para el fortalecimiento del desempeño ambiental de los sectores productivos </t>
  </si>
  <si>
    <t xml:space="preserve">Documento actualización del PGIRS Armenia </t>
  </si>
  <si>
    <t>sectores que incorporan alternativas para la conservación de la biodiversidad y sus servicios ecosistémicos</t>
  </si>
  <si>
    <t xml:space="preserve">Documentos de lineamientos técnicos para el desarrollo de la política nacional ambiental y la participación en la gestión ambiental </t>
  </si>
  <si>
    <t>Elaboración de estrategias para el desarrollo del programa nacional de educación ambiental y participación.</t>
  </si>
  <si>
    <t xml:space="preserve">Servicio de asistencia técnica para la implementación de las estrategias educativo ambientales y de participación </t>
  </si>
  <si>
    <t xml:space="preserve">Estrategias implementadas de educación ambiental en el municipio de Armenia </t>
  </si>
  <si>
    <t>6, 11, 13, 15</t>
  </si>
  <si>
    <t>Acceso de la población de Armenia a espacios culturales</t>
  </si>
  <si>
    <t xml:space="preserve">Servicio de divulgación de la información de la política nacional de educación ambiental y participación </t>
  </si>
  <si>
    <t xml:space="preserve">Piezas de comunicación sobre educación ambiental y participación editadas </t>
  </si>
  <si>
    <t>6, 11, 15</t>
  </si>
  <si>
    <t>Indice de crecimiento en el ordenamiento ambiental territorial</t>
  </si>
  <si>
    <t xml:space="preserve">Ordenamiento Territorial </t>
  </si>
  <si>
    <t xml:space="preserve">Documentos de lineamientos técnicos para el ordenamiento ambiental territorial  </t>
  </si>
  <si>
    <t>Documentos de lineamientos técnicos con directrices ambientales y de gestión del riesgo en la planificación ambiental territorial divulgados (Generación documento politica pública formulada para el tema  de asentamientos)</t>
  </si>
  <si>
    <t>Vivienda</t>
  </si>
  <si>
    <t>Mejoramiento en el espacio urbano</t>
  </si>
  <si>
    <t>Ordenamiento territorial y desarrollo urbano</t>
  </si>
  <si>
    <t>Control Urbano en la planificación y ordenamiento del territorio</t>
  </si>
  <si>
    <t>Acciones implementadas para dar cumplimientos a las normas urbanisticas y las normas establecidas en el POT</t>
  </si>
  <si>
    <t xml:space="preserve">Documentos de lineamientos técnicos </t>
  </si>
  <si>
    <t>Manual de publicidad exterior visual (Documentos de lineamientos tecnicos Elaborado)</t>
  </si>
  <si>
    <t>Revisión fichas normativas POT y actualización del plan vial</t>
  </si>
  <si>
    <t>Diagnostico, caracterización e identificacón de los suelos de protección ambiental</t>
  </si>
  <si>
    <t>Documentos de planeación</t>
  </si>
  <si>
    <t>Documentos de planeación de la etapa de alistamiento y diagnóstico del Plan de Ordenamiento elaborados (Dossier, )</t>
  </si>
  <si>
    <t>Actualización del expediente municipal urbano</t>
  </si>
  <si>
    <t>Unidades de Planificación Rural UPR</t>
  </si>
  <si>
    <t>Planes parciales</t>
  </si>
  <si>
    <t>Planes de ordenamiento zonales</t>
  </si>
  <si>
    <t xml:space="preserve">Fortalecimiento de la Gestion y dirección del sector ambiente y Desarrollo sostenible </t>
  </si>
  <si>
    <t xml:space="preserve">Protección y bienestar animal </t>
  </si>
  <si>
    <t xml:space="preserve">Politica pública de bienestar animal formulada </t>
  </si>
  <si>
    <t>INSTITUCIONAL Y GOBIERNO: "Servir y hacer las cosas bien"</t>
  </si>
  <si>
    <t>Gobierno territorial</t>
  </si>
  <si>
    <t xml:space="preserve">Incremento en el índice de desempeño institucional IDI </t>
  </si>
  <si>
    <t>Desarrollo y modernizacion institucional: Planeando Pa' Todos - Mejoramiento de la planeación territorial y sectorial</t>
  </si>
  <si>
    <t xml:space="preserve">Instrumentos de Planificación Estratégica y Gestíón </t>
  </si>
  <si>
    <t>Porcentaje de aplicación de los instrumentos de ejecución, seguimiento, monitoreo y evaluación del Plan de Desarrollo Municipal:  cuadro de control y monitoreo PDM 2020-2023,  POAI Plan Operativo Anual de Inversiones, Plan de Acción, PAAC Plan Anticorrupción y de Atención al Ciudadano, Ficha Básica Muncipal.</t>
  </si>
  <si>
    <t>Sistema para la Planeación del Banco de Programas y Proyectos de Inversión Municipal.</t>
  </si>
  <si>
    <t xml:space="preserve">Porcentaje de implementación del Sistema para la Planeación del Banco de Programas y Proyectos de Inversión Municipal, compuesto por los Módulos del  SUIFP Sistema Unificado de Inversiones y Finanzas Pública:  PPTO Programación Proyecto Presupuesto, Evaluacion y Segumiento y  MGA aplicación informática para la presentación y evaluación ex ante de los proyectos de inversión pública
denominada Metodología General Ajustada </t>
  </si>
  <si>
    <t>Sistemas  y Aplicativos  para la Planeación Estratégica</t>
  </si>
  <si>
    <t>Corresponde al acompañamiento, asesoría y seguimiento técnico para la transferencia de herramientas de gestión y conocimiento a entidades nacionales y territoriales en políticas, planes , proyectos y programas</t>
  </si>
  <si>
    <t>Porcentaje de asistencia técnica  y metodologica a las diferentes instancias de Participación según la normativa Nacional y Local vigentes.</t>
  </si>
  <si>
    <t>Inspección de Control Urbano</t>
  </si>
  <si>
    <t xml:space="preserve">Número de procesos de control y contravención urbanistica depurados en la inspección de control urbano </t>
  </si>
  <si>
    <t>Ciencia, Tecnolgía e Innovación</t>
  </si>
  <si>
    <t>4, 5, 9, 10, 16, 17</t>
  </si>
  <si>
    <t>inversión en actividades de ciencia, tecnología e innovación (acti) como porcentaje del pib</t>
  </si>
  <si>
    <t>Consolidación de una institucionalidad habilitante para la Ciencia Tecnología e Innovación (CTI)</t>
  </si>
  <si>
    <t>Documentos de política</t>
  </si>
  <si>
    <t xml:space="preserve">Estudios  para planeación y formulación de políticas </t>
  </si>
  <si>
    <r>
      <t>Porcentaje de implementación y  adminsitración de los Sistemas  y Aplicativos  para la Planeación  Estrategica vigentes en cumplimiento de la normativa Nacional y local vigentes como:</t>
    </r>
    <r>
      <rPr>
        <b/>
        <sz val="10"/>
        <color indexed="8"/>
        <rFont val="Arial"/>
        <family val="2"/>
      </rPr>
      <t xml:space="preserve"> SUIT</t>
    </r>
    <r>
      <rPr>
        <sz val="10"/>
        <color indexed="8"/>
        <rFont val="Arial"/>
        <family val="2"/>
      </rPr>
      <t xml:space="preserve"> Sistema Unico de Información de Trámites, Aplicativo</t>
    </r>
    <r>
      <rPr>
        <b/>
        <sz val="10"/>
        <color indexed="8"/>
        <rFont val="Arial"/>
        <family val="2"/>
      </rPr>
      <t xml:space="preserve"> GESTION WEB del DNP</t>
    </r>
    <r>
      <rPr>
        <sz val="10"/>
        <color indexed="8"/>
        <rFont val="Arial"/>
        <family val="2"/>
      </rPr>
      <t>, A</t>
    </r>
    <r>
      <rPr>
        <b/>
        <sz val="10"/>
        <color indexed="8"/>
        <rFont val="Arial"/>
        <family val="2"/>
      </rPr>
      <t>plicativo  SIA-CONTRALORIAS</t>
    </r>
    <r>
      <rPr>
        <sz val="10"/>
        <color indexed="8"/>
        <rFont val="Arial"/>
        <family val="2"/>
      </rPr>
      <t xml:space="preserve">  de  la Contraloria Municipal, el MIPG Modelo Integrado de Planeaación y Gestión,  </t>
    </r>
    <r>
      <rPr>
        <b/>
        <sz val="10"/>
        <color indexed="8"/>
        <rFont val="Arial"/>
        <family val="2"/>
      </rPr>
      <t>FURAG</t>
    </r>
    <r>
      <rPr>
        <sz val="10"/>
        <color indexed="8"/>
        <rFont val="Arial"/>
        <family val="2"/>
      </rPr>
      <t xml:space="preserve"> reporte  Formulario Único Reporte de Avances de la Gestión,   VIGILANCIA SUPERIOR de la Procuraduría General de la Nación y Administración de la  PAGINA WEB planeacion@armenia.gov.co</t>
    </r>
  </si>
  <si>
    <t>Jefe de Oficina</t>
  </si>
  <si>
    <t>Subdirector</t>
  </si>
  <si>
    <t>Consolidación de los drenajes urbanos y espacios públicos naturales</t>
  </si>
  <si>
    <t xml:space="preserve">Estrategias de mitigación y adaptación al cambio climático </t>
  </si>
  <si>
    <t>Estudios técnicos sobre recursos hidricos</t>
  </si>
  <si>
    <t xml:space="preserve">Gestión de residuos y adaptación a la estrategia de economía circular </t>
  </si>
  <si>
    <t>Armenia Capital Verde - Paisaje Cultural Cafetero</t>
  </si>
  <si>
    <t xml:space="preserve">Corresponsabilidad ambiental </t>
  </si>
  <si>
    <t>Educación Ambiental Pa´Todos</t>
  </si>
  <si>
    <t>Control Físico y Urbano</t>
  </si>
  <si>
    <t>Manuales Urbanos</t>
  </si>
  <si>
    <t>Laboratorio de Planificación, urbanismo y arquitectura de la ciudad</t>
  </si>
  <si>
    <t>Diagnosticos, suelos de protección ambiental</t>
  </si>
  <si>
    <t>Unidades de Planificación Intermedia</t>
  </si>
  <si>
    <t>Bienestar para los seres sintientes</t>
  </si>
  <si>
    <t>Planeando Pa´Todos</t>
  </si>
  <si>
    <t xml:space="preserve">Todos participando </t>
  </si>
  <si>
    <t>Inspección Urbana</t>
  </si>
  <si>
    <t>2. Dictar auto de apertura para avocar el conocimiento de los hechos presuntamente violatorios de la normatividad urbanística vigente.</t>
  </si>
  <si>
    <t xml:space="preserve"> 6. Imponer sanciones urbanísticas o archivo de la investigación según corresponda mediante acto administrativo.</t>
  </si>
  <si>
    <t>1. Estudio, análisis y respuesta de las solicitudes presentadas ante el Departamento Administrativo de Planeación Municipal, enmarcadas en las competencias del control urbano.</t>
  </si>
  <si>
    <t>2. Inspección técnica de verificación de cumplimiento de normas urbanísticas desde el ámbito jurídico, físico, urbano, ambiental y socio económico.</t>
  </si>
  <si>
    <t>5. Remitir informe a la comisión de veeduría de las Curadurías Urbanas si la licencia aprobada por el Curador Urbano No cumple con el P.O.T para iniciar la investigación correspondiente al curador urbano.</t>
  </si>
  <si>
    <t>9. Entrega de archivo de toda la documentación del proceso, al archivo de gestión del Departamento Administrativo de Planeación Municipal de conformidad con la ley de archivo.</t>
  </si>
  <si>
    <t>1. Diagnóstico del estado de la publicidad exterior visual instalada y su reglamentación.</t>
  </si>
  <si>
    <t>2.Analisis técnico y jurídico de la reglamentación relacionada con la instalación de medios audiovisuales en el municipio de Armenia.</t>
  </si>
  <si>
    <t xml:space="preserve">3. Generación del documento técnico y soportes del Manual de Publicidad exterior visual armonizándolo con la normatividad vigente en el tema.  </t>
  </si>
  <si>
    <t xml:space="preserve">6. Entrega de archivo de toda la documentación del proceso, al archivo de gestión del Departamento Administrativo de Planeación Municipal de conformidad con la ley de archivo.                                                                                                                                                                                                                                 </t>
  </si>
  <si>
    <t>3. Generación del documento técnico y soportes del Manual de espacio público armonizándolo con la normatividad vigente en el tema.</t>
  </si>
  <si>
    <t xml:space="preserve">10. Entrega de archivo de toda la documentación del proceso, al archivo de gestión del Departamento Administrativo de Planeación Municipal de conformidad con la ley de archivo.     </t>
  </si>
  <si>
    <t xml:space="preserve">1.  Análisis técnico y jurídico de las Fichas normativas adoptadas en el POT.  </t>
  </si>
  <si>
    <t xml:space="preserve">5. Entrega de archivo de toda la documentación del proceso, al archivo de gestión del Departamento Administrativo de Planeación Municipal de conformidad con la ley de archivo. </t>
  </si>
  <si>
    <t>1. Visitas de inspección para la recopilación y georreferenciación de la información relacionada con los componentes físicos urbanísticos en el ámbito ambiental, socio económico y de desarrollo urbano de las comunas del municipio.</t>
  </si>
  <si>
    <t>2. Georreferenciación de la documentación recopilada en las visitas de inspección en los sistemas de información del Departamento Administrativo de Planeación Municipal, a través del mapeo de cada uno de los componentes del Plan de Ordenamiento Territorial.</t>
  </si>
  <si>
    <t>3. Generación, análisis y socialización con la comunidad en general del documento Dosier de cada una de las comunas.</t>
  </si>
  <si>
    <t xml:space="preserve">4. Entrega de archivo de toda la documentación del proceso, al archivo de gestión del Departamento Administrativo de Planeación Municipal de conformidad con la ley de archivo. </t>
  </si>
  <si>
    <t>1. Seguimiento al componente general del POT a través de los estipulado en los documentos, planos y las normas estructurales del plan</t>
  </si>
  <si>
    <t>2. Realizar el seguimiento y evaluación de lo propuesto en los planos, en las normas generales y complementarias del POT en lo relativo al componente urbano.</t>
  </si>
  <si>
    <t>5. Seguimiento y evaluación de la inclusión de las variables de población en el ordenamiento territorial municipal.</t>
  </si>
  <si>
    <t xml:space="preserve">6. Entrega de archivo de toda la documentación del proceso, al archivo de gestión del Departamento Administrativo de Planeación Municipal de conformidad con la ley de archivo. </t>
  </si>
  <si>
    <t xml:space="preserve">3. Análisis técnico y jurídico de la reglamentación relacionada con los asentamientos en el municipio de Armenia.  </t>
  </si>
  <si>
    <t>4. Generación del documento y sus correspondientes soportes de conformidad con la normatividad vigente en el tema.</t>
  </si>
  <si>
    <t xml:space="preserve">5. Divulgación del documento.                                                                                                                                                                                                                                                                                                                                                                                                                                                                       </t>
  </si>
  <si>
    <t xml:space="preserve">1. Prediagnóstico.           </t>
  </si>
  <si>
    <t>2.Implementación e institucionalización Cuadro de control y monitoreo PDM 2020-2023 (Resolución con Rutinas y responsabilidades)</t>
  </si>
  <si>
    <t xml:space="preserve">3.Constitución de Equipo de Enlaces y  Capacitaciones para la implementación del Cuadro de control y monitoreo PDM 2020-2023 </t>
  </si>
  <si>
    <t>8.Elaboración y Divulgación de Ficha Básica Muncipal 2019</t>
  </si>
  <si>
    <r>
      <t xml:space="preserve">1Porcentaje de aplicación e implementación del </t>
    </r>
    <r>
      <rPr>
        <sz val="11"/>
        <color indexed="8"/>
        <rFont val="Arial"/>
        <family val="2"/>
      </rPr>
      <t xml:space="preserve">Cuadro de control y monitoreo PDM 2020-2023 para el Seguimiento, monitoreo y evaluación del Plan de Desarrollo Municipal </t>
    </r>
  </si>
  <si>
    <r>
      <t xml:space="preserve">4. Elaboración y actualización del </t>
    </r>
    <r>
      <rPr>
        <sz val="11"/>
        <color indexed="8"/>
        <rFont val="Arial"/>
        <family val="2"/>
      </rPr>
      <t>POAI Plan Operativo Anual de Inversiones según cronograma normativo</t>
    </r>
  </si>
  <si>
    <r>
      <t xml:space="preserve">5.Porcentaje de aplicación del instrumento de ejecución del PDM 2020-2023 </t>
    </r>
    <r>
      <rPr>
        <sz val="11"/>
        <color indexed="8"/>
        <rFont val="Arial"/>
        <family val="2"/>
      </rPr>
      <t>Plan de Acción Anual  (Actualización de formato e Instrucctivo del  Plan de Acción Anual, capacitaciónes, Consolidación del Seguimeinto Semestral</t>
    </r>
  </si>
  <si>
    <r>
      <t xml:space="preserve">6.Porcentaje de aplicación del instrumento de ejecución del PDM 2020-2023 </t>
    </r>
    <r>
      <rPr>
        <sz val="11"/>
        <color indexed="8"/>
        <rFont val="Arial"/>
        <family val="2"/>
      </rPr>
      <t>Plan Indicativo Cuatrienal   (Actualización de formato e Instrucctivo del  Plan Indicativo 2020-2023, capacitaciónes)</t>
    </r>
  </si>
  <si>
    <r>
      <t xml:space="preserve">7.Porcentaje de aplicación del instrumento Estratégico de ejecución del PDM 2020-2023 </t>
    </r>
    <r>
      <rPr>
        <sz val="11"/>
        <color indexed="8"/>
        <rFont val="Arial"/>
        <family val="2"/>
      </rPr>
      <t>Plan Anticorrupción y de Atención al Ciudadano Anual    (Proceso de Actualzición, Seguimientos )</t>
    </r>
  </si>
  <si>
    <r>
      <t xml:space="preserve">2.Porcentaje de implementación y  adminsitración del  Aplicativo </t>
    </r>
    <r>
      <rPr>
        <sz val="10"/>
        <rFont val="Arial"/>
        <family val="2"/>
      </rPr>
      <t>GESTION WEB del DNP</t>
    </r>
  </si>
  <si>
    <r>
      <t xml:space="preserve">3.Porcentaje de implementación y  adminsitración del  Aplicativo </t>
    </r>
    <r>
      <rPr>
        <sz val="10"/>
        <rFont val="Arial"/>
        <family val="2"/>
      </rPr>
      <t>SIEE Sistema de Información sobre la evaluación de la eficacia del DNP ( Migración Inicial, Capacitaciones, Rutinas de reprogramación y reportes)</t>
    </r>
  </si>
  <si>
    <r>
      <t xml:space="preserve">4.Porcentaje de cumplimineto de acciones para la implementación del  </t>
    </r>
    <r>
      <rPr>
        <sz val="10"/>
        <rFont val="Arial"/>
        <family val="2"/>
      </rPr>
      <t>Modelo de Planeación y Gestión MIPG  (Sectretaría Tecnica de los Comités Institucional y Municipal de Gestión y Desempeño, Capacitaciones, Cumplimiiento de Politicas de Gestión a cargo del DAPM)</t>
    </r>
  </si>
  <si>
    <r>
      <t>5.Porcentaje de implementación y  adminsitración del  Aplicativo</t>
    </r>
    <r>
      <rPr>
        <sz val="10"/>
        <rFont val="Arial"/>
        <family val="2"/>
      </rPr>
      <t xml:space="preserve"> FURAG de DAFP  ( Compilación de Información, Migración  Capacitaciones, Rutinas de reportes)</t>
    </r>
  </si>
  <si>
    <r>
      <t>6.Porcentaje de implementación y  adminsitración del  Aplicativos de Organismos de Vigilancia y Control como:</t>
    </r>
    <r>
      <rPr>
        <sz val="10"/>
        <rFont val="Arial"/>
        <family val="2"/>
      </rPr>
      <t xml:space="preserve"> SIA CONTRALORIAS, SIA OBSERVA, SECOP II, VIGILANCIA SUPERIOR ( Compilación de Información, Migración  Capacitaciones, Rutinas de reportes)</t>
    </r>
  </si>
  <si>
    <r>
      <t xml:space="preserve">7.Porcentaje de implementación y  adminsitración de la </t>
    </r>
    <r>
      <rPr>
        <sz val="10"/>
        <rFont val="Arial"/>
        <family val="2"/>
      </rPr>
      <t>PAGINA WEB planeación@armenia.gov.co  ( Cumplimiento de la 1174 de 2011 y 1712 de 2014, Compilación de Información, Migración  Rutinas de reportes)</t>
    </r>
  </si>
  <si>
    <r>
      <t>1.Porcentaje de asistencia técnica  y</t>
    </r>
    <r>
      <rPr>
        <b/>
        <sz val="11"/>
        <color indexed="8"/>
        <rFont val="Calibri"/>
        <family val="2"/>
      </rPr>
      <t xml:space="preserve"> metodologica </t>
    </r>
    <r>
      <rPr>
        <sz val="11"/>
        <color indexed="8"/>
        <rFont val="Calibri"/>
        <family val="2"/>
      </rPr>
      <t>al Consejo Territorial de Planeación como instancia de Participación según la normativa Nacional y Local vigentes.</t>
    </r>
  </si>
  <si>
    <r>
      <t xml:space="preserve">2.Porcentaje de asistencia técnica  y </t>
    </r>
    <r>
      <rPr>
        <b/>
        <sz val="11"/>
        <color indexed="8"/>
        <rFont val="Calibri"/>
        <family val="2"/>
      </rPr>
      <t>metodologica</t>
    </r>
    <r>
      <rPr>
        <sz val="11"/>
        <color indexed="8"/>
        <rFont val="Calibri"/>
        <family val="2"/>
      </rPr>
      <t xml:space="preserve"> al Consejo Municipal de Participación Ciudadana como instancia de Participación según la normativa Nacional y Local vigentes.</t>
    </r>
  </si>
  <si>
    <r>
      <t xml:space="preserve">3.Porcentaje de asistencia técnica  y </t>
    </r>
    <r>
      <rPr>
        <b/>
        <sz val="11"/>
        <color indexed="8"/>
        <rFont val="Calibri"/>
        <family val="2"/>
      </rPr>
      <t>metodologica</t>
    </r>
    <r>
      <rPr>
        <sz val="11"/>
        <color indexed="8"/>
        <rFont val="Calibri"/>
        <family val="2"/>
      </rPr>
      <t xml:space="preserve"> al Comité de Desarrollo Local Particiaptivo CODELPA Directivo y Opertaivo  en aspectos metodológicos como mecanismo  de Participación según la normativa  Local vigente.</t>
    </r>
  </si>
  <si>
    <r>
      <t xml:space="preserve">4.Apoyo </t>
    </r>
    <r>
      <rPr>
        <b/>
        <sz val="11"/>
        <color indexed="8"/>
        <rFont val="Calibri"/>
        <family val="2"/>
      </rPr>
      <t>metodológico</t>
    </r>
    <r>
      <rPr>
        <sz val="11"/>
        <color indexed="8"/>
        <rFont val="Calibri"/>
        <family val="2"/>
      </rPr>
      <t xml:space="preserve"> para la construcción de Herramientas de Planificación Comunitaria según metodologá vigente.</t>
    </r>
  </si>
  <si>
    <t>Inspectoras de Control Urbano</t>
  </si>
  <si>
    <t xml:space="preserve">2.Elaboración  Plan de Manejo Ambiental de los predios adquiridos </t>
  </si>
  <si>
    <t>4.Identificación de areas  para incluir en el SIMAP</t>
  </si>
  <si>
    <t>5.Visitas técnicas con conceptos sugeridos para aplicación de exoneración impuesto predial por conservación</t>
  </si>
  <si>
    <t>1.Intervenciones forestales a traves de  talas y/o poda de árboles</t>
  </si>
  <si>
    <t>2. Georeferenciaciones de arboles y guaduales urbanos</t>
  </si>
  <si>
    <t>3. Documento Plan de manejo ambiental arbolado urbano</t>
  </si>
  <si>
    <t>3.Formulación de proyectos para acciones de mitigación y adaptación cambio climatico</t>
  </si>
  <si>
    <t>1.  Actividades relacionadas con la Producción de plántulas para suminsitrar a los diferentes proyectos ambientales</t>
  </si>
  <si>
    <t>4.Formulación de la estrategia para la mitigación de fuentes contaminantes</t>
  </si>
  <si>
    <t>Identificar , conservar y administar las areas naturales correspondientes a Ecosistemas estrategicos para la preservación del recurso hidrico y areas naturales protegidas a traves de actividades operativas y documentos con recomendaciones tecnicas .</t>
  </si>
  <si>
    <t xml:space="preserve">Generación de propuestas y alternativas relacionadas con acciones de adaptación y mitigación de cambio climatico, a traves de proyectos piloto </t>
  </si>
  <si>
    <t>Definir  el conjunto de sistemas políticos, sociales, económicos y administrativos encargados de desarrollar y gestionar los recursos hídricos y su distribución, así mismo identificar  temas ligados al agua, desde la salud y la seguridad alimentaria hasta el desarrollo económico, el uso de la tierra y la preservación del entorno natural del que dependen nuestros recursos de agua.</t>
  </si>
  <si>
    <t>Proponer un sistema de aprovechamiento de los recursos fomentando la reducción, reutilización y reciclaje de los elementos, reducciendo asi el impacto sobre los recursos naturales</t>
  </si>
  <si>
    <t>Identificar acciones para la conservación del Paisaje cultural cafetero desde las competencias del ente territorial</t>
  </si>
  <si>
    <t>Ampliar la comprensión de los procesos ambientales en conexión con los sociales,economicos y culturales.</t>
  </si>
  <si>
    <t xml:space="preserve">Fomentar  la protección y preservación del medio ambiente </t>
  </si>
  <si>
    <t xml:space="preserve">3.Crear la guia de normas ambientales por sectores productivos de la ciudad </t>
  </si>
  <si>
    <t>4.Capacitaciones  enfocadas a las tematicas ambientales de los sectores productivos</t>
  </si>
  <si>
    <t xml:space="preserve">2. Diseñar una guia técnica de buenas practicas ambientales y menores  impactos entorno a la minería </t>
  </si>
  <si>
    <t>1. Capacitaciones en tematicas ambientales propuestas por las instituciones educativas</t>
  </si>
  <si>
    <t>1. Elaboración de piezas publicitarias</t>
  </si>
  <si>
    <t xml:space="preserve">2.Identificación y  apoyo en procesos de consolidación de los PROCEDA </t>
  </si>
  <si>
    <t>4.Mantenimiento de guaduales urbanos</t>
  </si>
  <si>
    <t xml:space="preserve"> 1.Jornadas de limpieza de quebradas a traves de recolección de basuras, material caido y escombros</t>
  </si>
  <si>
    <t>2. Adminsitración del producto vegetal correspondiente al Vivero forestal Municipal</t>
  </si>
  <si>
    <t>2. Identificación y georeferenciación en campo de las fuentes de contaminación (vertimientos directos y residuos solidos)</t>
  </si>
  <si>
    <t>3.Tabulación, caracterización de la información y sistematización</t>
  </si>
  <si>
    <t xml:space="preserve">Inventario de asentamientos sub-normales </t>
  </si>
  <si>
    <t>3. Validar la información de la población, viviendas, infraestructura, equipamientos.</t>
  </si>
  <si>
    <t>2. Identificar y recolectar la información de la población, viviendas, infraestructura, equipamientos.</t>
  </si>
  <si>
    <t xml:space="preserve">3. Solicitud de aplicación de medidas correctivas por incumplimiento de normatividad y documentos de planificación urbana y rural que rigen en el municipio.                                                                                                                                                                                            </t>
  </si>
  <si>
    <t>6. Solicitar a Control Urbano un Auto Investigativo cuando no se cumple la licencia.</t>
  </si>
  <si>
    <t xml:space="preserve">6. Entrega de archivo de toda la documentación del proceso correspondiente a manual de espacio publico, al archivo de gestión del Departamento Administrativo de Planeación Municipal de conformidad con la ley de archivo.                                                                                                                                                                                                         </t>
  </si>
  <si>
    <t>7. Investigar para la adquisición del conocimiento en intervenciones de territorio y ciudad, mejoramiento integral, renovación urbana, espacio público, etc.; bajo una visión integral por el aporte multidisciplinar del grupo.</t>
  </si>
  <si>
    <t xml:space="preserve">Expediente Municipal </t>
  </si>
  <si>
    <t>2. Diagnostico técnico y jurídico del estado actual de los planes de ordenamiento zonal</t>
  </si>
  <si>
    <t>2. Diagnostico técnico y jurídico del estado actual de los planes parciales</t>
  </si>
  <si>
    <t>2. Diagnostico técnico y jurídico del estado actual de los unidades de planificación Rural</t>
  </si>
  <si>
    <t xml:space="preserve">3. Análisis técnico y jurídico de la reglamentación relacionada con las unidades de planificación rural en el municipio de Armenia.  </t>
  </si>
  <si>
    <t>1. Recibir y analizar la solicitud (Visitas tecnicas) proveniente de la subdirección de planeación en relación a casos de infracciones urbanisticas.</t>
  </si>
  <si>
    <t>3. Realizar la notificación del auto de investigación al presunto infractor de conformidad con la ley 1801 de 2016 y demás normas concordantes el Código Administrativo.</t>
  </si>
  <si>
    <t>4. Recibir los descargos por parte del presunto infractor y solicitar las pruebas que pretenda hacer valer. Conforme a la ley 1801 del 2016</t>
  </si>
  <si>
    <t>5. Ordenar la práctica de pruebas solicitadas por el investigado y las que considere pertinentes de oficio, cuando así se requiera.</t>
  </si>
  <si>
    <t>7.  Notificaciones conforme a la ley 1437 de 2011.</t>
  </si>
  <si>
    <t>8. Remitir una vez finalizado el término dado para cumplimiento de la resolución de sanción a Ejecuciones Fiscales y la Secretaría de Infraestructura Municipal según corresponda.</t>
  </si>
  <si>
    <t>6. Utilización de los instrumentos de focalización y verificación del municipio de Armenia.</t>
  </si>
  <si>
    <t xml:space="preserve">8. Atención usuarios Brindandole información relacionada con inclusiones, </t>
  </si>
  <si>
    <t>12. Realizar recepción y dar respuesta a la correspondencia.</t>
  </si>
  <si>
    <t>13. Respuesta a reclamaciones de Estratificación Socioeconómica</t>
  </si>
  <si>
    <t>14. Actualización e implementación de la estratificación Socioeconomica Urbana. (Se hace a obras o nuevos proyectos) a traves de resoluciones</t>
  </si>
  <si>
    <t>15. Implementación nueva metodologia de estratificación Socioeconomica Urbana y rural</t>
  </si>
  <si>
    <t xml:space="preserve">16. Divulgación e Implemenatación nueva metodologia de estrafiliación. </t>
  </si>
  <si>
    <t>17. Emisión de Certificados de estrato socioeconomica</t>
  </si>
  <si>
    <t xml:space="preserve">18. Actualización base de datos estratificación. </t>
  </si>
  <si>
    <t>19. Comite permanente de estratificación viaticos, tarjetones, refrigerios, almuerzos,</t>
  </si>
  <si>
    <t xml:space="preserve">Servicios profesionales y de apoyo a la gestión para los procesos de actualización y seguimiento de las plataformas MGA Web, SUIFP, PPTO, SIRECI , Revisión de las diferentes solicitudes de viabilidad en relación a los proyectos radicados  y traslados presupuestales   </t>
  </si>
  <si>
    <t>Servicios profesionales y de apoyo a la gestión para participacion en reuniones del OCAD regional Eje Cafetero con formulación de proyectos de Regalias,</t>
  </si>
  <si>
    <t xml:space="preserve"> Presentación y actualización de informes financieros del Municipio de Armenia, asi como el personal idoneo para capacitar MGA y Formular Proyectos, seguimiento a planes de acción municipal.</t>
  </si>
  <si>
    <t xml:space="preserve">1.Porcentaje de implementación y  adminsitración del  SUIT Sistema Unico de Información de Trámites, para la implementación de la Política de Racionalizaciín de Trámites </t>
  </si>
  <si>
    <t>Infraestructura de Datos Espaciales</t>
  </si>
  <si>
    <t xml:space="preserve">9.Atención usuarios Brindandole información relacionada con, modificaciones </t>
  </si>
  <si>
    <t>10. Atención usuarios Brindandole información relacionada con retiros.</t>
  </si>
  <si>
    <t>12. Actualizar la base de datos, realizar envió de actualizaciones y de la base de datos municipal bruta al departamento nacional de planeación.</t>
  </si>
  <si>
    <t>11. Realizar visitas para la aplicación de las encuestas a usuarios del SISBEN</t>
  </si>
  <si>
    <t>5. Encuestas realizadas y digitalizandas  SISBEN</t>
  </si>
  <si>
    <t>Estudios para planeación y formulación de política pública</t>
  </si>
  <si>
    <t>7. Comités de sisben realizados</t>
  </si>
  <si>
    <t>Prestación de servicios y apoyo a la gestión para los procesos de actualización en el Banco de Programas y Proyectos como unidad de Gestión como un Sistema de Seguimiento y Evaluación de Proyectos SUIFP, Participaciones en reuniones del OCAD regional Eje Cafetero con formulación de proyectos de Regalias, presentación de informes financieros del Municipio de Armenia, asi como el personal idoneo para capacitar MGA y Formular Proyectos.</t>
  </si>
  <si>
    <t>1. Balance preliminar de asentamientos en alto riesgo</t>
  </si>
  <si>
    <t>SGP PROPISITO GENERAL</t>
  </si>
  <si>
    <t>2.Adecuación, recuperación y mantenimiento de senderos definidos como  redes de interconexión natural</t>
  </si>
  <si>
    <t>4. Realizar visitas de control de la obra, para verificar el cumplimiento o no de lo aprobado en la licencia y visitas de identificacion de asentamientos</t>
  </si>
  <si>
    <t>2. Generacion e Implementación del nuevo manual de arbol urbano en las políticas de ornamentación del municipio.</t>
  </si>
  <si>
    <t>2. Explorar, analizar y replantear los problemas urbanos que viene presentando el municipio con diferentes actores.</t>
  </si>
  <si>
    <t>9. Acompañamiento y asistencia tecnica a diferentes sectores de la ciudad, público, privado, académico y comunitario.</t>
  </si>
  <si>
    <t>1. Realizar el estudio técnico de actualización de suelos de protección ambiental urbano contenido en el plano temático que hace parte del acuerdo 019 de 2009 Plan de Ordenamiento Territorial POT.(trabajo crq)</t>
  </si>
  <si>
    <t>FORMULACION POLITICA PUBLICA</t>
  </si>
  <si>
    <t>Generacion de cartografia tematica del municipio de Armenia, de conformidad con el pot.</t>
  </si>
  <si>
    <t>1. Diseñar  modelo pedagógico para una educación ambiental, dinámica y participativa que facilite el desarrollo de una cultura ambiental, sencibilizaciòn a la sociedad civil en el municipio de Armenia.</t>
  </si>
  <si>
    <t>2020630010066</t>
  </si>
  <si>
    <t>Conceptos técnicos y servicio de inventarios de áreas protegidas</t>
  </si>
  <si>
    <t>Preservación conservación de áreas protegidas</t>
  </si>
  <si>
    <t xml:space="preserve">Conservación de la biodiversidad y sus servicios ecosistemicos </t>
  </si>
  <si>
    <t>INFRAESTRUCTURA NATURAL: "Armenia Capital Verde"</t>
  </si>
  <si>
    <t>2020630010053</t>
  </si>
  <si>
    <t>Documento de investigación concernientes al cambio climatico</t>
  </si>
  <si>
    <t>Documento de investigación para la conservación de la biodiversidad y sus servicios ecosistemicos (Actualización del Plan de manejo de las quebradas urbanas) 3202004</t>
  </si>
  <si>
    <t>2020630010056</t>
  </si>
  <si>
    <t>Numero de documentos tecnicos realizados (plan de manejo ambiental)</t>
  </si>
  <si>
    <t xml:space="preserve">Documentos de estudios técnicos regionales sobre recurso hídrico </t>
  </si>
  <si>
    <t>2020630010052</t>
  </si>
  <si>
    <t>2020630010051</t>
  </si>
  <si>
    <t>2020630010048</t>
  </si>
  <si>
    <t>Estudio técnicos en el marco de incorporación de varibales ambientales en la planificación sectorial implementados (Paisaje Cultural Cafetero y otros sectores )</t>
  </si>
  <si>
    <t xml:space="preserve">Estrategia para la reducción de impactos ambientales de la minería. </t>
  </si>
  <si>
    <t xml:space="preserve">Servicio de asistencia técnica en el marco de la formulación e implementación de proyectos demostrativos para la reducción de impactos ambientales de la minería </t>
  </si>
  <si>
    <t>Fortalecimiento del desempeño ambiental de los sectores productivos.</t>
  </si>
  <si>
    <t>Realizar el inventario de asentamientos dando cumplimiento a lo establecido a la conforme a las obligaciones establecidas en la Ley 9 de
1989, en la Ley 2 de 1991 y en el artículo 218 de la Ley 1450 de 2011 el cual establece realizar el inventario</t>
  </si>
  <si>
    <t>2020630010094</t>
  </si>
  <si>
    <t>2020630010065</t>
  </si>
  <si>
    <t>Educación Ambiental</t>
  </si>
  <si>
    <t xml:space="preserve">Desarrollo urbano y territorial descontrolado ( planificación del espacio público, control físico y monitoreo a los procesos constructivos,
zonas de protección ambiental y áreas protegidas)
</t>
  </si>
  <si>
    <t>2020630010055</t>
  </si>
  <si>
    <t>Generar herramientas que permitan establecer elementos de actuacion especifica sobre el territorio.</t>
  </si>
  <si>
    <t>2020630010054</t>
  </si>
  <si>
    <t>Creación del Laboratorio Taller de Planificación, Urbanismo y Arquitectura</t>
  </si>
  <si>
    <t>2020630010067</t>
  </si>
  <si>
    <t xml:space="preserve">Taller (laboratorio) de planificación, urbanismo y arquitectura de la ciudad - Reglamentaciones de POT </t>
  </si>
  <si>
    <t xml:space="preserve">Revisión cartográfica en conjunto de la autoridad ambiental </t>
  </si>
  <si>
    <t>2020630010073</t>
  </si>
  <si>
    <t>Actualizacion del expediente Municipal</t>
  </si>
  <si>
    <t>2020630010071</t>
  </si>
  <si>
    <t>Aplicar la norma del uso del suelo rural en el Municipio de Armenia</t>
  </si>
  <si>
    <t>2020630010070</t>
  </si>
  <si>
    <t>2020630010046</t>
  </si>
  <si>
    <t xml:space="preserve">Fortalecer la capacidad operativa y logística para las instancias de participación ciudadana </t>
  </si>
  <si>
    <t>2020630010047</t>
  </si>
  <si>
    <t xml:space="preserve">Fortalecer los procesos del SISBEN, estratificacion y sistema de informacion geografico
</t>
  </si>
  <si>
    <t>2020630010050</t>
  </si>
  <si>
    <t>Porcentaje de implementación y  adminsitración de los Sistemas  y Aplicativos  para la Planeación  Territorial vigentes en cumplimiento de la normativa Nacional y local vigentes como: Estratificación Socioeconómica como sistema que clasifica en estratos los inmuebles residenciales que deben recibir servicios públicos, SISBEN Sistema de Identificación de Potenciales Beneficiarios de Programas Sociales
SUI SistemaSistema Único de Información de Servicios Públicos Domiciliarios ,  SINAS Sistema de Inversiones en Agua Potable y saneamiento Básico, Iniciativas de Proyectos de Inversión  e Inventario de comunidades y sistema de agua y saneamientos en  zonas Rurales.SIG ARMENIA  Sistema de Información Geográfica del Municipio de Armenia, determinando los alcances según las plataformas y bases actuales.</t>
  </si>
  <si>
    <t>Sistemas  y Aplicativos  para la Planeación Territorial</t>
  </si>
  <si>
    <t xml:space="preserve">Mantener y consolidar la cultura de la Planeación institucional para optimizar la gestión de planificación estrategica municipal
</t>
  </si>
  <si>
    <t>Fortalecer el acondicionamiento de la planta física, el suministro de muebles y enseres y continuidad con los profesionales contratados</t>
  </si>
  <si>
    <t>2020630010072</t>
  </si>
  <si>
    <t>Formulación de política publica para el tratamiento de los asentamientos informales en el municipio de Armenia.</t>
  </si>
  <si>
    <t>2020630010068</t>
  </si>
  <si>
    <t>Documento de formulación de política pública</t>
  </si>
  <si>
    <t>SGP PROPOSITO GENERAL</t>
  </si>
  <si>
    <t>101.01.8.18.10.32.001.001.034.1060</t>
  </si>
  <si>
    <t>RECURSOS PROPIOS
SGP PROPOSITO GENERAL</t>
  </si>
  <si>
    <t>101.01.8.18.10.32.001.001.001.1063
101.01.8.18.10.32.001.001.034.1063</t>
  </si>
  <si>
    <t>101.01.8.18.10.32.002.001.001.1061
101.01.8.18.10.32.002.001.034.1061</t>
  </si>
  <si>
    <t>101.01.8.18.10.32.002.001.034.1072
101.01.8.18.10.32.002.001.199.1072</t>
  </si>
  <si>
    <t>SGP PROPOSITO GENERAL
APROVECHAMIENTO ECONOMICO DE ESPACIO PUBLICO</t>
  </si>
  <si>
    <t>101.01.8.18.15.40.074.074.001.1064
101.01.8.18.15.40.074.074.034.1064</t>
  </si>
  <si>
    <t>101.01.8.18.15.40.065.065.001.1071
101.01.8.18.15.40.065.065.034.1071</t>
  </si>
  <si>
    <t>101.01.8.18.15.40.065.065.001.1070</t>
  </si>
  <si>
    <t>RECURSOS PROPIOS</t>
  </si>
  <si>
    <t>101.01.8.18.15.40.065.065.001.1069</t>
  </si>
  <si>
    <t>101.01.8.18.15.40.065.065.001.1068</t>
  </si>
  <si>
    <t>101.01.8.18.15.40.065.065.001.1057</t>
  </si>
  <si>
    <t>101.01.8.18.15.40.065.065.001.1066</t>
  </si>
  <si>
    <t>101.01.8.19.17.45.101.101.034.1054
101.01.8.19.17.45.101.101.001.1054</t>
  </si>
  <si>
    <t>SGP PROPOSITO GENERAL
RECURSOS PROPIOS</t>
  </si>
  <si>
    <t>101.01.8.19.17.45.101.101.034.1056</t>
  </si>
  <si>
    <t>101.01.8.18.15.40.065.065.001.1067</t>
  </si>
  <si>
    <t>101.01.8.19.13.39.105.105.034.1065</t>
  </si>
  <si>
    <t>RECUROSOS PROPIOS
SGP PROPOSITO GENERAL</t>
  </si>
  <si>
    <t>JOSÉ MANUEL RÍOS MORALES</t>
  </si>
  <si>
    <t>DIRECTOR</t>
  </si>
  <si>
    <t xml:space="preserve">SEGUIMIENTO AL PLAN DE ACCIÓN                         </t>
  </si>
  <si>
    <t>Código: D-DP-PDE-060</t>
  </si>
  <si>
    <t xml:space="preserve">Unidad Ejecutora: </t>
  </si>
  <si>
    <t>EFICIENCIA LOGRO Y/O ALCANCE DE LA META</t>
  </si>
  <si>
    <t xml:space="preserve">EFICACIA PRESUPUESTAL </t>
  </si>
  <si>
    <t xml:space="preserve">COBERTURA </t>
  </si>
  <si>
    <t>OBSERVACION</t>
  </si>
  <si>
    <t>INDICADOR DE PRODUCTO</t>
  </si>
  <si>
    <t>Valor de la meta del indicador de producto del proyecto a la fecha de corte</t>
  </si>
  <si>
    <t>Semáforo Alcance de la Meta:
Verde Oscuro  (80%  - 100%) 
 Verde Claro (70% - 79%)
 Amarillo (60%  - 69%) 
Naranja (40% - 59%) 
 Rojo (0% - 39%)</t>
  </si>
  <si>
    <t>Recursos asignados, en pesos en el momento presupuestal (Apropiación Definitiva)</t>
  </si>
  <si>
    <t>Recursos ejecutados en pesos en el momento presupuestal (Reg. Presupuestal)</t>
  </si>
  <si>
    <t>Semáforo Ejecución:
Verde Oscuro  (80%  - 100%) 
 Verde Claro (70% - 79%)
 Amarillo (60%  - 69%) 
Naranja (40% - 59%) 
 Rojo (0% - 39%)</t>
  </si>
  <si>
    <t>Población beneficiada con la actividad</t>
  </si>
  <si>
    <t>Lugar geográfico en que se desarrolla la actividad</t>
  </si>
  <si>
    <t>Observaciones a la fecha del corte por actividad o total del proyecto</t>
  </si>
  <si>
    <t>% avance de la meta del indicador del proyecto a la fecha de corte</t>
  </si>
  <si>
    <t>% ejecución presupuestal a la fecha de corte</t>
  </si>
  <si>
    <t>SECRETARÍA O  ENTIDAD RESPONSABLE: 3.5 DEPARTAMENTO ADMINISTRATIVO DE PLANEACION</t>
  </si>
  <si>
    <t>Periodo de corte:   A DICIEMBRE 31 DE 2020</t>
  </si>
  <si>
    <t>VIGENCIA AÑO: 2020</t>
  </si>
  <si>
    <t>Fecha: 29/12/2020</t>
  </si>
  <si>
    <t>DIEGO FERNANDO TOBON GIL</t>
  </si>
  <si>
    <t>Versión: 006</t>
  </si>
  <si>
    <t>10 comunas de armenia y comuna caimo</t>
  </si>
  <si>
    <t>Se realizó asignación de recurso para la elaboración del Plan de manejo en la vigencia 2021</t>
  </si>
  <si>
    <t>El Caimo</t>
  </si>
  <si>
    <t>predio Visitado La Maria-Jorge Hernan Botero</t>
  </si>
  <si>
    <t>Armenia</t>
  </si>
  <si>
    <t>No se recibio solicitudes para esta vigencia</t>
  </si>
  <si>
    <t>Para la vigencia octubre-diciembre 2020 no se conto con personal operativo</t>
  </si>
  <si>
    <t xml:space="preserve">En esta vigencia octubre-diciembre 2020, no se realizó actividades. </t>
  </si>
  <si>
    <t>Se produjeron  56 especies entre nativas y ornamentales (cuadro adjunto con relacion , nombre y cantidad)</t>
  </si>
  <si>
    <t>Se generó guia normativa ambiental general para los siguientes sectores productivos: Construcción, Turismo y  agropecuario.</t>
  </si>
  <si>
    <t>Para este periodo octubre-diciembre 2020, no se dictarón charlas a sectores productivos</t>
  </si>
  <si>
    <t>No se realizarón actividades para este periodo Octubre-diciembre de 2020, debido a que por la actual situación de pandemia las capacitaciones en colegios no se han definido y no se han recibido propuestas para capacitar.</t>
  </si>
  <si>
    <t>Se diseñaron dos piezas publicitarias: una de residuos sólidos y otra de  cambio climatico para socializar con todo tipo de poblacion</t>
  </si>
  <si>
    <t xml:space="preserve">En este periodo no se identifico ningún PROCEDA nuevo, el que actualmente se encuentra reportado corresponde al implementado sobre manejo de resiudos sólidos, el cual cuenta con el acompañamiento de CRQ y PGIRS de Armenia.  </t>
  </si>
  <si>
    <t>ARMENIA</t>
  </si>
  <si>
    <t xml:space="preserve">CUADRO EN EL CUAL SE RELACIONA LOS ASENTAMIENTOS POR COMUNA, INVENTARIADOS , CONDICION DE ALTO RIESGO O SUELOS DE PROTECCION AMBIENTAL </t>
  </si>
  <si>
    <t xml:space="preserve">INVASION BARRIO LA PATRIA MZ 74, iNVASION BARRIO LA ADIELA MZ 27, INVASION VILLA CAROLINA, INVASION LOS QUINDOS, INVASION LA ISABELA, INVASION INGLESA </t>
  </si>
  <si>
    <t xml:space="preserve">ARMENIA </t>
  </si>
  <si>
    <t xml:space="preserve">44 VISITAS DE REACCION INMEDIATA CON LA POLICIA NACIONAL Y CORPORACION AUTONOMA REGIONAL DEL QUINDIO Y 128 VISITAS  CON INFORME TECNICO Y TRAZABILIDAD DE LA NORMA </t>
  </si>
  <si>
    <t>VULNERABLE</t>
  </si>
  <si>
    <t>En las 10 comunas del municipio de armenia y en la comuna 11 correspondiente al corregimiento el caimo</t>
  </si>
  <si>
    <t xml:space="preserve"> en las 10 comunas del municipio de armenia y en la comuna 11 correspondiente al corregimiento el caimo</t>
  </si>
  <si>
    <t>Se utilizaron los instrumentos de focalizacion y verificacion, para la aplicación de la ficha socioeconomica y las diferentees formas de focalizacion de la ciudadania. Teniendo en cuenta las encuestas solicitadas y las solicitudes de modificacion de cada uno de los solicitantes</t>
  </si>
  <si>
    <t>NO APLICA</t>
  </si>
  <si>
    <t>Comuna 7, Alcaldia de Armenia Oficina SISBEN</t>
  </si>
  <si>
    <t>De acuerdo a lineamientos de parte del DNP, se suprimen los Comitée del Sisbén, toda vez que la gestion se efectuará a través del aplicaivo relacionado con reclamos entre otros. Al interior del proceso se manejaran los casos relacionados con trámies, se promoverá la actualización de la actividad, con relación a la reglamentación que existia frente a los comites.</t>
  </si>
  <si>
    <t>Se realizo la atencion a los usuarion brindadoles informacion relacionada con las inclusiones e, las fichas y/u hogares realacionados con los solicitantes.</t>
  </si>
  <si>
    <t>Se realizo la atencion a los usuarion brindadoles informacion relacionada con las modificaciones, las fichas y/u hogares realacionados con los solicitantes.</t>
  </si>
  <si>
    <t>Se realizo la atencion a los usuarion brindadoles informacion relacionada con los retiros, en las fichas y/u hogares realacionados con los solicitantes.</t>
  </si>
  <si>
    <t>Se aplicaron las encuestas en las 10 comunas del municipio de armenia y en la comuna 11 correspondiente al corregimiento el caimo</t>
  </si>
  <si>
    <t>Se realizaron 7052 visitas, las cuales fueron producto de solicitudes efectuadas por la ciudadania, siendo atendidas de acuerdo a cronograma estipulado, es de anotar que fueron solicitadas 7102 solicitudes, realizadas y digitalizadas 7052, lo que corresponde al 99,2%</t>
  </si>
  <si>
    <t>Se realizo el envio de las fichas socioeconomicas de encuestas realizadas, ademas de las modificaciones de fichas correspondientes a inclusiones, modificacion y retiros a la base de datos nacional por medio del Aplicativo Sisben App ademas de generar la copia de la base de datos en el mismo programa }</t>
  </si>
  <si>
    <t>existen 83 vallas debidamente georeferenciadas en google earth, las cuales se encuentran principal mente en las comunas 2,6,7 y 10</t>
  </si>
  <si>
    <t>Por parte de la juridica del Departamento Admisnitrativo de Planeación Municipal se esta realizando el analisis tecnico y juridico para la actualización de la normatividad de la publicidad exterior visual en el municipio de armenia</t>
  </si>
  <si>
    <t>Se realizó manual de publicidad exterior visual, en base a manuales de otras ciudades; en este momento esta en proceso de analisis tecnico, juridico y corrección ortografica</t>
  </si>
  <si>
    <t>Se encuentrasn archivados los documetos de PEV (4) carpetas y AEEP (3) carpetas las cuales no se ha hecho la trnasferencia al archivo de getsión, toda vez que se esperan instrucciones relacionadas con la tranferencia</t>
  </si>
  <si>
    <t>Se realizo diagramacion de toda la información relacionada con arbol urbano y se esta a la espera de la elaboración de graficos; para asi finalizar con el manual</t>
  </si>
  <si>
    <t>Se realizaró mesa de trabajo con la universidad San buenaventura para iniciar con el Manual de Espacio Publico del municipio</t>
  </si>
  <si>
    <t>En el Google Drive, se encuentra toda la información relacionada con el Manual de Espacio Publico del municipio</t>
  </si>
  <si>
    <t xml:space="preserve">Documento hoja de ruta o plan de accion para la formulacion de una politica publica </t>
  </si>
  <si>
    <t>El 10% faltante corresponde a la transferencia del archivo de gestion a la espera de lineamientos para tal efecto.</t>
  </si>
  <si>
    <t>Armeina</t>
  </si>
  <si>
    <t>La generación de cartografía se hizo de forma contínua a través de solicitudes directas  y a través del correo produccioncartografica.dapm@gmail.com</t>
  </si>
  <si>
    <t>Una vez se obtine por parte del equipo tecnico de control urbano del Departamento Administrativo de Plenación el informe acompañado de la visita se procedio a efectuar la apertura de auto de investigación y notificar al posible infractor</t>
  </si>
  <si>
    <t>304.000 habitantes</t>
  </si>
  <si>
    <t>Se reciben son informes de las visitas solicitadas relacionadas con los casos de infracciones urbanisticas y una vez a analizados se procede a generar el auto de investigación si fuere el caso</t>
  </si>
  <si>
    <t>Autos de apertura generados a trves de los informes remitidos por el equipo tecnico de Control Urbano del Departamento Adminitrativo de Planeación.</t>
  </si>
  <si>
    <t>Se ha generado la notificación de las distintas actuaciones realizadas ante el despacho, como autos de apertura, autos de archivo, resoluciones</t>
  </si>
  <si>
    <t>Se tiene en un 80% listo para la entrega en el momento que se concerte el recibido del mismo.</t>
  </si>
  <si>
    <t xml:space="preserve">101.01.8.18.15.40.065.065.001.1058
101.01.8.18.15.40.065.065.034.1058
101.01.8.18.15.40.065.065.199.1058
101.01.8.18.15.40.065.065.210.1058
</t>
  </si>
  <si>
    <t xml:space="preserve">RECURSOS PROPIOS
SGP PROPOSITO GENERAL
APROVECHAMIENTO ECONOMICO DEL ESPACIO PUBLICO
RECURSOS DEL BALANCE PROPIOS 
</t>
  </si>
  <si>
    <t>101.01.8.18.10.32.004.004.001.1059
101.01.8.18.15.40.065.065.033.1059
101.01.8.18.15.40.065.065.034.1059
101.01.8.18.10.32.004.004.210.1059</t>
  </si>
  <si>
    <t>RECURSOS PROPIOS
ULTIMA DOCEAVA SGP-PROPOSITO GENERAL
SGP PROPOSITO GENERAL
RECURSOS DEL BALANCE PROPIOS</t>
  </si>
  <si>
    <t>101.01.8.18.10.32.001.001.001.1062
101.01.8.18.10.32.001.001.034.1062</t>
  </si>
  <si>
    <t xml:space="preserve">101.01.8.19.17.45.101.101.001.1055
101.01.8.19.17.45.101.101.034.1055
101.01.8.19.17.45.101.101.306.1055
</t>
  </si>
  <si>
    <t>Comunas 1 a 10</t>
  </si>
  <si>
    <t>Actas reposan archivo de control urbano</t>
  </si>
  <si>
    <t>Informacilón reposa archvivo de control urbano</t>
  </si>
  <si>
    <t>La contingencia de salubridad COVID 19 no permitio la contiuidad de consecucion de informacion</t>
  </si>
  <si>
    <t xml:space="preserve">se realizo una comparacion cartografica de algunas edeficaciones de la comuna 10 que se encuentran en suelos de proteccion ambiental, la ubicación del sistema de areas protegidas y humedales para incluir en la actualizacion de los suelos de proteccion ambiental </t>
  </si>
  <si>
    <t>Salento</t>
  </si>
  <si>
    <t>Por error en la distribución de cantidad numerica del indicador teniendo en cuenta que hasta septiembre existia un plan de desarrollo y a partir de octubre otro nuevo , se coloco el valor pero del año, la meta definida para el trimestre era de 150 árboles, en este periodo octubre-diciembre 2020 se  goereferenciaron los siguientes sectores: Bomba Oro Negro, zona centro, Ciudad Dorada, Arco Iris, Kioscos, Zuldemayda , Adiela , La Cristalina, Cooperativo y Ciudadela el sol</t>
  </si>
  <si>
    <t>Documento con la relacion de inventarios forestales y su requerimiento para intervención, se encuentra en diseño para publicación; el contenido tecnico se determino y de establecio en el pasado mes de diciembre.</t>
  </si>
  <si>
    <t>Se formuló y presento en metodologia MGA , el proyecto denominado "Restablecimiento de parques y zonas verdes asociadas a Quebradas Urbanas del Municipio de Armenia, a través de la implementación de estrategias que aporten a la mitigación y adaptación al cambio climático"</t>
  </si>
  <si>
    <t xml:space="preserve">garantizar el mantenimiento y estado de plantulas para ser suministrado, lo cual se soporta con  informe de planillas de control de manejo del vivero y entrega de material </t>
  </si>
  <si>
    <t>La actualización del PGIRS no pudo realizarse para el último trimestre, razón por la cual se propuso solicitar al Ministerio de Medio Ambiente para el mes de enero prorroga para proceso de actualización.</t>
  </si>
  <si>
    <t xml:space="preserve">En este periodo se formuló el documento denominado Estrategias de informacion, educacion y comunicación, i.e.c para el programa de aprovechamiento del PGIRS a la comunidad y recuperadores de oficio de acuerdo a la resolución 0754 del 2014 en el municipio de Armenia-Quindio. </t>
  </si>
  <si>
    <t xml:space="preserve">Se realizaron 112 jornadas de sensibilización con comunidad, llegando a 9 comunas y sensibilizando 641 personas en temas de mineria y agroecologia. </t>
  </si>
  <si>
    <t>Se diseño un folleto informativo sobre Mineria, los tipos existentes, la mineria en el Quindio y agroecologia, esta guia se encuentra en proceso de implementación en calidad, El Modelo definido para la transmición de la información de manera partiipativa fue las reuniones por comunas , donde la cantidad de personas sería minimo teniendo en cuenta la situación de la pandemia, ademas de  facilitar el intercambio de experiencias y conocimiento del tema a trasmitir.</t>
  </si>
  <si>
    <t>300 PERSONAS</t>
  </si>
  <si>
    <t>COMUNA 1-5</t>
  </si>
  <si>
    <t>SE CUMPLIO SATISFACTORIAMENTE CON LAS SOLICITUDES</t>
  </si>
  <si>
    <t>60 PERSONAS</t>
  </si>
  <si>
    <t>COMUNA 7-10-5-3--1-2</t>
  </si>
  <si>
    <t>EL INDICADOR ES ASIGNACION Y ACTUALIZACION DEL ESTRATO SOCIOECONOMICO URBANO Y RUAL (OBRAS Y PROYECTOS NUEVOS) A TRAVEZ DE RESOLUCIONES</t>
  </si>
  <si>
    <t>168 PERSONAS</t>
  </si>
  <si>
    <t>SECTOR URBANO Y RURAL</t>
  </si>
  <si>
    <t>24 PERSONAS</t>
  </si>
  <si>
    <t>armenia</t>
  </si>
  <si>
    <t>Actividad reprogamada para 2021</t>
  </si>
  <si>
    <t>Actividad reprogamada para 2022</t>
  </si>
  <si>
    <t>Comuna 7</t>
  </si>
  <si>
    <t>Avenida Centenario</t>
  </si>
  <si>
    <t xml:space="preserve">Se recopiló la información relacionada  con el elemento de planificación intermedia del corredor paisajistico de la avenida centenario </t>
  </si>
  <si>
    <t>Comuna 10</t>
  </si>
  <si>
    <t>El grupo de revision  del diagnóstico,  encontró como prioridad  el elemento de planificación intermedia de la avenida centenario, sin embargo se realizó un diagnóstico  de la información contenida en el plan parcial  de la vereda mesopotamia en concordancia con el esquema de planificación de las UPR</t>
  </si>
  <si>
    <t>Se pondrá en conocimiento  del grupo asesor del ministerio de vivienda  para el proceso de asistencia técnica, se consolidó la infomación correspondiente al componente  socioeconomico de las distintas veredas del municpio de armenia</t>
  </si>
  <si>
    <t>Comuna 10, area rural</t>
  </si>
  <si>
    <t>Avenida Centenario, sector rual</t>
  </si>
  <si>
    <t xml:space="preserve">Comuna 7 </t>
  </si>
  <si>
    <t>Amenia</t>
  </si>
  <si>
    <t>visitas de veficación de  tipo ambiental a los predios incluidos en el POZ de la Avenida Centenario, mesas de trabajo  encaminadas hacia el proyecto POZ</t>
  </si>
  <si>
    <t>Armeia</t>
  </si>
  <si>
    <t>Realización de visitas de verificación en el sector de la avenida centenario</t>
  </si>
  <si>
    <t>10 comunas y rural</t>
  </si>
  <si>
    <t>Analisis técnico inmerso en cada una de las visitas las cuales fueron 136</t>
  </si>
  <si>
    <t>Generación de documentos técnicos</t>
  </si>
  <si>
    <t>socilaizaicones de norma urbana., trámites ofertas y servicios para el control urbano</t>
  </si>
  <si>
    <t>falta transferencia  al archivo de gestión</t>
  </si>
  <si>
    <t>10 comunas y rual</t>
  </si>
  <si>
    <t>Amenria</t>
  </si>
  <si>
    <t>Documento anexo al PSMV para la mititación de los vertimientos en asentamientos</t>
  </si>
  <si>
    <t>Visitas tecnicas de  verificaicó y seguimiento al control urbano, seguimeinto al cumplimiento de la norma</t>
  </si>
  <si>
    <t>11 comunas y rual</t>
  </si>
  <si>
    <t>No se han deneraldo informes de veeduria</t>
  </si>
  <si>
    <t>10 comunas, rural</t>
  </si>
  <si>
    <t>Desyerbe y limpieza de maleza en fuentes contamientantes,extrayento los resiudos sóldos</t>
  </si>
  <si>
    <t>Evidencias en la ejecución de contratos</t>
  </si>
  <si>
    <t>comuna 7</t>
  </si>
  <si>
    <t>comuna 8</t>
  </si>
  <si>
    <t>Se hizo entrega de la información  de las visitas a la actividad del SIG, para ser georeferenciada con cada uno de los componentes del POT</t>
  </si>
  <si>
    <t>se efectuaron visitas de inspección para la recopialción y georeferenciacion de la informacion relacionada con los compentes físicos, urbanisticos en el ámbito ambiental, socio económico  y de desarrollo. lo cual se llevó a cabo en las comunas de Armnia.</t>
  </si>
  <si>
    <t>10 comunas</t>
  </si>
  <si>
    <t>Durante las visitas se ha generado la socialización, evidenciada en las ejecuciones contractuales</t>
  </si>
  <si>
    <t>11 comunas</t>
  </si>
  <si>
    <t>Pendiente de la transferencia de archivos al archivo de gestión, a la espera de las instrucciones.</t>
  </si>
  <si>
    <t>compilación de información relacionada con el componente ambiental de POT, realización  de visitas a los predios comprendidos en el Plan de Ordenamiento Zonal de la avenida centenario</t>
  </si>
  <si>
    <t>11 comunas y rural</t>
  </si>
  <si>
    <t xml:space="preserve"> visitas a los predios comprendidos en el Plan de Ordenamiento Zonal de la avenida centenario</t>
  </si>
  <si>
    <t xml:space="preserve">El formato con código R-DP-PDE-PEI-049 llamado Plan Indicativo versión V5 con Fecha: 05/11/2020 fue normalizado y actualizados en el sistema de gestión para su respectivo uso y aplicación, así mismo el día 06 de Noviembre de 2020, se envío a cada uno de los procesos de la administración municipal, tanto del orden central como los descentralizados un correo electrónico en el que se solicitaba asistir a una capacitación que se llevo a cabo el día 10 de noviembre de 2020, en el auditorio Ancizar López Lopez para informar los lineamientos del Gobierno Nacional através del Departamento Nacional de Planeación (DNP) en cuanto a la manera en que se debía aportar la información pertinente al Plan deDesarrollo 2020-2023, una vez se realizó dicha capacitación, se envió el formato prediligenciadopara que a más tardar el 13 de Noviembre del 2020 se diligenciara con la información aportada por todos los procesos; de igual manera el día 10 de noviembre de 2020 fue enviado el documento enunciado a la Secretaría de Planeación Departamental, para que fuera revisada y aprobada la información allí incluida, el 20 de Noviembre de 2020, el Dr. Hernan Pulido, enlace de la Secretaría Departamentasl de Planeación, envió un correo solicitando ajustar la información conforme a la revisión llevada a a cabo por dicha entidad, la cual fue tenida en cuenta y ajustada con forme a las directrices solicitadas, posteriormente, a través de un correo enviado el 25 de noviembre de 2020, se solicito un segundo ajuste por parte del enlace Dr. Hernan Pulido y fue tenida encuenta a través de la circular 001 del 06 de enero de 2021, en el que se solicitó a todos los procesos de la administración municipal acudir el 15 de enero de 2021 a una capcitación para tomar en cuenta los ajustes requeridos para cada uno de ellos, conforme a los lineamientos de la Secretaría Departamental de Planeación, los cuales fueron enviados a este despacho el 22 de Enero de 2021. </t>
  </si>
  <si>
    <t>Conforme a los lineamientos del Gobierno Nacional y en cumplimiento de la Ley 1474 de 2011, se solicitó a través de la Circular 038 del 20 de Noviembre de 2020 la inclusión y consolidación de la información correspondiente al Tercer Cuatrimestre de 2020 a más tardar el 15 de Diciembre del mismo año, fue así como el Departamento Administrativo de Planeación consolidó y publico en la pagina oficial de la Alcaldía de Armenia, del tercer seguimiento cuatrimestral del Plan Anticorrupción y de Atención al Ciudadano</t>
  </si>
  <si>
    <t>Se brinda apoyo logistico y administrativo al Consejo Territorial de Planeación, según lo dispuesto en la Ley 152 de 1994, se realizó convocatoria del Consejo Territorial de Planeación duarnte la vigencia 2020</t>
  </si>
  <si>
    <t xml:space="preserve">Durante el primer semestre de la vigencia 2020 no fue posible la realización de la reunión, teniendo en cuenta la Pandemia del COVID-19, no obstante desde el Departamento Administrativo de Planeación se ha solicitado en 2 ocasiones agenda del señor Alcalde quien preside el Consejo y enviaron 3 oficios a la Unidad de Participación Ciudadana con el fin de integrar el Consejo en un 100%, el día 24 de agosto de 2020 se realizó la primera sesión del año en la cual se informo sobre el termino de periodo de los consejeros, la Unidad de Participación Ciudadana inicio la convocatoria pública de acuerdo a lo establecido en el Decreto 039 de 2017.  En el Archivo Documental del Consejo Municipal de Participación Ciudadana reposan las evidencias del proceso. </t>
  </si>
  <si>
    <t xml:space="preserve">Se realizó la reunión con los Coordinadores del Nivel Directivo y Operativo del CODELA , Se realizó Asamblea General Extradoridnaria de CODELPA,                                                                                      Se hizo la entrega del Diagnostico Local Participativo por parte del CODELPA al Señor Alcalde de la Ciudad de Armenia, Se realizó reunión con la Unidad de Participación Ciudadana con el fin de dar inicio al Proceso de Presupuesto Participativo 2021. </t>
  </si>
  <si>
    <t>*Se realizo apoyo en las dependecias en la fomulación de los proyectos de inversión.
*Se realizo acompañamiento en el seguimiento a los planes de acción con asiganciónes de dependencias.
* Se realizaron 5,149 viabilidades de los proyectos de inversión de las cuales 37721   pertenecen al plan de desarrollo Sigamos Adelante y   1428 de Armenia Pa ´ Todos.
* Se realizaron un total de 79 capacitaciones durante la vigenia 2020.</t>
  </si>
  <si>
    <t>* Se realizo reporte mes vencido para el reporte de regalias para la contraloria general de la republica como lo indica la ley.
* Se brindo apoyo a las diferentes dependencias en ajustes y modificaciones en la plataforma SUIFP- TERRITORIO DEL DNP.
* Se realizo la formulación de los proyectos de inversión del Departamento Administrativo de Planeación.</t>
  </si>
  <si>
    <t>Municipio de Armenia</t>
  </si>
  <si>
    <t>El Departamento Administrativo de Planeación Municipal, dio respuesta al 100% de los requerimientos demandados a través de los canales de comunicación definidos como son: Correo electronico y servicio al cliente a través de la intranet municipal</t>
  </si>
  <si>
    <t>De acuerdo a la reglamentación estipulada, sean efectuado de manera permanente los comites de estratificación a fin de tratar los temas realcionados sobre reclamaciones, asignaciones y la implementación de la nueva metodología de estratificación, de forma virtual</t>
  </si>
  <si>
    <t>Se efectuaron las respectivas notificaciones, sin comparecer gran cantidad de los presuntos infractores toda vez que aun persiste la restricción relacionada con la emergencia economica, ecologia y sanitaria ( COVID 19) no obstante se procedio a efectuar retroalimentación en el proceso a través de reprogramación de las notificaciones</t>
  </si>
  <si>
    <t>De los 48 procesos de los cuales presentaron descargos, a 28 de ellos se les ordeno la práctica de pruebas dentro del proceso, es decir que estos 28 proceso forman parte de la medición del indicador</t>
  </si>
  <si>
    <t>Se efectuaron las respectivas sanciones, sin comparecer gran cantidad de los presuntos infractores toda vez que aun persiste la restricción relacionada con la emergencia economica, ecologia y sanitaria ( COVID 19) no obstante se procedio a efectuar retroalimentación en el proceso a través de reprogramación de las notificaciones</t>
  </si>
  <si>
    <t>Debio a que existen dos inspecciones las cuales una realiza la notificación a través del Codigo Policia y la otra inspección através del CEPACA, para el 2021 se considera indispensable unificar el criterio a través de  consultas judicas a fin de determinar los medios a través de los cuales se va ha llevar el proceso de notificación</t>
  </si>
  <si>
    <t>Solo se determino que dos de las 20 sanciones de la meta fueron suseptibles de remisión a ejecuciones fiscales por encontrarse en firme la desición las demas estan en proceso</t>
  </si>
  <si>
    <t>Se ha notificado la totalidad de usuarios de solicitud de estratificación en un 100% a través de el respectivo acto administrativo</t>
  </si>
  <si>
    <t>Comparada la base de datos del IGAC con el Municipio de Armenia se ha avanzado en un 80% dando un cumplimiento total de la meta</t>
  </si>
  <si>
    <t>0</t>
  </si>
  <si>
    <t>El Municipio de Armenia no fue invitado por la secretaria tecnica del Departamento de Quindio para la entrega oficial del cronograma de las presentaciones para proyectos de OCAD</t>
  </si>
  <si>
    <t>La ficha basica se inicio el proceso de elaboración desde el mes de mayo, en el mes de agosto se hizo la publicación y la respectiva socialización a todos los participantes a través de medio correo electronico</t>
  </si>
  <si>
    <t>1, Estrategias formuladas he implementadas de aprovechamiento de residuos</t>
  </si>
  <si>
    <t>2.Actualización del documento PGIRS de la ciudad de Armenia ( Matriz fiannciera y proyectos por programa)</t>
  </si>
  <si>
    <t>En el periodo informado se realizó lo pertinente a consolidar el tablero de Control según la estructura del PDM 2016-2019, debido a la atipicidad de la vigencia 2020 en la cual se daba continuidad al mismo en el periodo de trámite del PDM 2020-2023.En este periodo se establecio que para el mes de enero de 2021 se solicitará a las diferentes dependencias las información correspondiente al seguimiento y evaluación de las metas delm 1 de octubre al 31 de diciembre para la verificación del avance de metas del Plan de Desarrollo Municipal 2020-2023 Armenia Pa´Todos.</t>
  </si>
  <si>
    <t xml:space="preserve">
En este periodo se Expidoó por parte del Despacho del Alcalde la Resolución No. 308 del 30 de octubre de 2020, "por medio del cual se establece el tablero de control para el monitoreo, control, seguimiento y evaluación al Plan de Desarrollo del municipio 2020-2023 Armenia Pa´ Todos y se asignan responsabilidades al equipo de Gobierno Municipal" en la cual se relacionan los productos, se generan las rutinas, se establecen las capacitaciones.</t>
  </si>
  <si>
    <t>En este periodo se conformaron los equipos de enlaces, igualemente en el mes de diciembre se realizaron capacitaciones personalizadas a los enlaces de las Secretarias, Deparmentos y Entidades Descentralizadas, informadoles el procedimiento de la inclusión de  información correspondiente al periodo solicitado en el Tablero de Control.</t>
  </si>
  <si>
    <t>Para el periodo informado se dió cumplimiento al cronograma específico para la presentación y aprobación del Plan Operativo Anual de Inversiones 2020 en el marco del proceso de armonización estratégica realizada una vez se publico el PDM 2020-2023 aprobo e en el Concejo Municipal de Armenia, quedando asignados los techos presupuestales a los Departamentos, Secretarias y Entidades Descentralizadas, donde se refleja la inversión a cada proyecto para el logro de los productos del Plan de Desarrollo Municipal 2020-2023 Armenia Pá Todos.</t>
  </si>
  <si>
    <t>Teniendo en cuenta la Publicación Plan de Desarrollo Municipal 2020-2023 Armenia Pá Todos se procedión a la actualización de versión del Instructivo para elaborar el Plan de Acción  y el Seguimiento así:l formato con Código: D-DP-PDE-060 con Fecha: 29/12/2020 Versión: 006 fue normalizados y actualizados en el sistema de gestión para su respectivo uso y aplicación, mediante correo electrónico del 30 de diciembre se dieron los linamientos para realizar el Seguimeinto al Plan de Acción del periodo Octubre- noviembre y diciembre de 2020</t>
  </si>
  <si>
    <t>Se realizó el  monitoreo a la implementación y adminsitración del SUIT por parte del Departamento Adminsitrativo de Plaenación, Asímismo el Departamento Adminsitrativo de Ocntrol interno verifico las acciones realizadas en la implementación de la Plítica de Racionalización de Trámites</t>
  </si>
  <si>
    <t>Se administró e implementó el aplicativo  GESTION WEB del DNP, custodiando el usuario y clave de acceso de la Alcadía de Armenia, así mismo se verificó el cumplimientoa diciembre 31 de 2020</t>
  </si>
  <si>
    <t>Teniendo en cuenta que el aplucativo SIEE Sistema de Información sobre la evaluación de la eficacia del DNP ( Migración Inicial, Capacitaciones, Rutinas de reprogramación y reportes) tienen como fundamente el Plan indicativo 2020-2023, se considera que se alcanzó un porcentaje del 40%, esto debido a que el DNP en el primer año del cuatrieno cerró los PDM territoriales 2016-2019 y aperturará  el proceso para el PDM 2020-2023 en la vigencia 2021</t>
  </si>
  <si>
    <t>En el periodo informado se ejerció la Secretaría técnica de los Comites que operativizan el Modelo Intgrado de Gestión  Así; Comité Municipal de Gestión y Desempeño el día 23 de diciembre de 2020. Comité Institucional de Gestión y Desempeño Extraordinario el 28 de diciembre de 2020</t>
  </si>
  <si>
    <t>Se administró e implementó el aplicativo  FURAG de DAFP  ( Compilación de Información, Migración  Capacitaciones, Rutinas de reportes), custodiando el usuario y clave de acceso de la Alcadía de Armenia, así mismo se actualziaron los responsables de la Rendición de Información el día 07 de octubre de 2020</t>
  </si>
  <si>
    <t>En los aplicativos de SIA OBSERVA contratación se realizo el reporte del 100% de la contratación pero se presentaron inconvenientes en la tercera contración que se reporto pero no se validaron por motivos de la pandemia, se dio respuesta al 100% de los requerimientos de los entes de control entregan la información y documentación requerida, en cuanto al SECOP II, con su aplicación se da un reporte de los documentos precontractuales por parte del grupo de abogados que lidera la elaboración y la parte contractual que es el subir los reportes esta encargada a los contratistas verificado por los supervisores, Respecto al aplicativo SIA-CONTRALORIAS se atendió la visita de la contraloría Municpal para la verificación deel expediente de la Rendición electrónica de la Cuenta del Municipio de Armenia, calificación que fue informada en el Informe final de la Auditoría Modalidad regular al MUnicipio de Armenia.</t>
  </si>
  <si>
    <t>En el proceso de implementación y  adminsitración de la PAGINA WEB planeación@armenia.gov.co  ( Cumplimiento de la 1174 de 2011 y 1712 de 2014, Compilación de Información, Migración  Rutinas de reportes) se destaca la verificación y acompañmiento a la rendición del Indice de Transparencia y Acceso a la Información ITA de la Procuraduría General de la Nación. Proceso realizadao hasta el 15 de octubre de 2020 y verificado en la Mesa Técnica de Transparencia.</t>
  </si>
  <si>
    <t>Se realizó la socialización del Rubro Presupuestal de Presupuesto Participativo 2021 en las  10  Comunas Urbnas y Sector Rural del Municipio de Armenia  del 26 de noviembre al 04 de diciembre de 2020</t>
  </si>
  <si>
    <t>Sectores Intervenidos:Rojas Pinilla, Terranova alba, Lindaraja, los Quindos,Esmeralda, Salvador Allende, Alfonso Lopez, la Patria, Silencio, la Cecilia,Potal del Eden, los Kioscos, Cooperativo, Americas, el Bosque, el Silencio, PTAR la Marina, Torres de Alcazar, Torres de Marfil , Pinares  entre otros. Se proyectaro 10 jornadas de limpieza, debido al compromiso de las personas integrantes de los equipos de trabajo se realizaron un total de 30 sobrepasando la meta inicial</t>
  </si>
  <si>
    <t>6 Inventarios Bajo El Formato Del Ministerio De Vivienda Ciudad Y Territorio, se realizó una jornada adicional a la prevista inicialmente para un total de 6 en los cuales se identifico la información.</t>
  </si>
  <si>
    <t>6 Inventarios Bajo El Formato Del Ministerio De Vivienda Ciudad Y Territorio, se realizó una jornada adicional a la prevista inicialmente para un total de 6 en los cuales se validó la información.</t>
  </si>
  <si>
    <t>Se encuentran relacionadas las solictudes de usos de suelo, nomenclatura, riesgo debido a que es una actividad realizada por demanda se ejecutan el 100% de las solicitudes, para el caso se proyectaron 2500 y se ejecutaron 2610 procesos de respuestas a solicitudes de control urbano en el municipio de Armenia</t>
  </si>
  <si>
    <t xml:space="preserve">Se realizaron 7052 encuenstas, las cuales fueron producto de solicitudes efectuadas por la ciudadania, siendo atendidas de acuerdo a cronograma estipulado, es de anotar que fueron solicitadas 7102 solicitudes, realizadas y digitalizadas 7052, lo que corresponde al 99,2% debido a que es una actividad realizada por demanda se ejecutan el 100% de las solicitudes, para el caso se proyectaron 2000 y se ejecutaron 7052  procesos de solicitudes de encuestas del Sistema de Bemeficiaarios SISBEN Armenia </t>
  </si>
  <si>
    <t>El proyecto se ejecutará en la vigencia 2021</t>
  </si>
  <si>
    <t>Fomentar una cultura de trato digno a los animales, gestión de lineamientos que se orienten al reconocimiento de animales sintientes, a
través de una política publica que se oriente al fortalecimiento de esta iniciativa</t>
  </si>
  <si>
    <t xml:space="preserve">RECURSOS PROPIOS
SGP PROPOSITOS GENERALES
CONTRIBUCION ESTRATIFICACION
</t>
  </si>
</sst>
</file>

<file path=xl/styles.xml><?xml version="1.0" encoding="utf-8"?>
<styleSheet xmlns="http://schemas.openxmlformats.org/spreadsheetml/2006/main">
  <numFmts count="3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_(* #,##0_);_(* \(#,##0\);_(* &quot;-&quot;??_);_(@_)"/>
    <numFmt numFmtId="185" formatCode="&quot;$&quot;\ #,##0"/>
    <numFmt numFmtId="186" formatCode="&quot;$&quot;\ #,##0.00"/>
  </numFmts>
  <fonts count="45">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b/>
      <sz val="10"/>
      <name val="Arial"/>
      <family val="2"/>
    </font>
    <font>
      <sz val="8"/>
      <name val="Arial"/>
      <family val="2"/>
    </font>
    <font>
      <b/>
      <sz val="11"/>
      <name val="Arial"/>
      <family val="2"/>
    </font>
    <font>
      <sz val="11"/>
      <name val="Arial"/>
      <family val="2"/>
    </font>
    <font>
      <b/>
      <sz val="14"/>
      <name val="Arial"/>
      <family val="2"/>
    </font>
    <font>
      <b/>
      <sz val="10"/>
      <color indexed="8"/>
      <name val="Arial"/>
      <family val="2"/>
    </font>
    <font>
      <sz val="10"/>
      <color indexed="8"/>
      <name val="Arial"/>
      <family val="2"/>
    </font>
    <font>
      <sz val="11"/>
      <color indexed="8"/>
      <name val="Arial"/>
      <family val="2"/>
    </font>
    <font>
      <sz val="9"/>
      <name val="Tahoma"/>
      <family val="2"/>
    </font>
    <font>
      <b/>
      <sz val="9"/>
      <name val="Tahoma"/>
      <family val="2"/>
    </font>
    <font>
      <b/>
      <sz val="16"/>
      <name val="Arial"/>
      <family val="2"/>
    </font>
    <font>
      <sz val="9"/>
      <name val="Arial"/>
      <family val="2"/>
    </font>
    <font>
      <u val="single"/>
      <sz val="10"/>
      <color indexed="12"/>
      <name val="Arial"/>
      <family val="2"/>
    </font>
    <font>
      <u val="single"/>
      <sz val="10"/>
      <color indexed="20"/>
      <name val="Arial"/>
      <family val="2"/>
    </font>
    <font>
      <sz val="10"/>
      <color indexed="10"/>
      <name val="Arial"/>
      <family val="2"/>
    </font>
    <font>
      <u val="single"/>
      <sz val="10"/>
      <color theme="10"/>
      <name val="Arial"/>
      <family val="2"/>
    </font>
    <font>
      <u val="single"/>
      <sz val="10"/>
      <color theme="11"/>
      <name val="Arial"/>
      <family val="2"/>
    </font>
    <font>
      <b/>
      <sz val="11"/>
      <color theme="0"/>
      <name val="Calibri"/>
      <family val="2"/>
    </font>
    <font>
      <sz val="11"/>
      <color theme="1"/>
      <name val="Calibri"/>
      <family val="2"/>
    </font>
    <font>
      <b/>
      <sz val="10"/>
      <color rgb="FF000000"/>
      <name val="Arial"/>
      <family val="2"/>
    </font>
    <font>
      <sz val="10"/>
      <color rgb="FF000000"/>
      <name val="Arial"/>
      <family val="2"/>
    </font>
    <font>
      <sz val="10"/>
      <color rgb="FFFF0000"/>
      <name val="Arial"/>
      <family val="2"/>
    </font>
    <font>
      <b/>
      <sz val="10"/>
      <color theme="1"/>
      <name val="Arial"/>
      <family val="2"/>
    </font>
    <font>
      <sz val="10"/>
      <color theme="1"/>
      <name val="Arial"/>
      <family val="2"/>
    </font>
    <font>
      <sz val="11"/>
      <color rgb="FF000000"/>
      <name val="Arial"/>
      <family val="2"/>
    </font>
    <font>
      <sz val="11"/>
      <color rgb="FF000000"/>
      <name val="Calibri"/>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522B57"/>
        <bgColor indexed="64"/>
      </patternFill>
    </fill>
    <fill>
      <patternFill patternType="solid">
        <fgColor indexed="43"/>
        <bgColor indexed="64"/>
      </patternFill>
    </fill>
    <fill>
      <patternFill patternType="solid">
        <fgColor indexed="26"/>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
      <patternFill patternType="solid">
        <fgColor theme="8" tint="0.5999900102615356"/>
        <bgColor indexed="64"/>
      </patternFill>
    </fill>
    <fill>
      <patternFill patternType="solid">
        <fgColor rgb="FFFFE699"/>
        <bgColor indexed="64"/>
      </patternFill>
    </fill>
    <fill>
      <patternFill patternType="solid">
        <fgColor theme="6" tint="0.5999900102615356"/>
        <bgColor indexed="64"/>
      </patternFill>
    </fill>
    <fill>
      <patternFill patternType="solid">
        <fgColor rgb="FF92D050"/>
        <bgColor indexed="64"/>
      </patternFill>
    </fill>
    <fill>
      <patternFill patternType="solid">
        <fgColor rgb="FFFF0000"/>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style="medium">
        <color rgb="FFECECEC"/>
      </left>
      <right style="medium">
        <color rgb="FFECECEC"/>
      </right>
      <top style="medium">
        <color rgb="FFECECEC"/>
      </top>
      <bottom style="medium">
        <color rgb="FFECECEC"/>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color indexed="63"/>
      </top>
      <bottom>
        <color indexed="63"/>
      </botto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thin"/>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medium"/>
      <bottom style="medium"/>
    </border>
    <border>
      <left style="medium"/>
      <right style="medium"/>
      <top style="medium"/>
      <bottom style="medium"/>
    </border>
    <border>
      <left style="thin">
        <color rgb="FF000000"/>
      </left>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style="thin"/>
      <bottom>
        <color indexed="63"/>
      </bottom>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style="medium"/>
      <right>
        <color indexed="63"/>
      </right>
      <top style="medium"/>
      <bottom style="medium"/>
    </border>
    <border>
      <left>
        <color indexed="63"/>
      </left>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thin"/>
      <right style="thin">
        <color rgb="FF000000"/>
      </right>
      <top style="thin"/>
      <bottom>
        <color indexed="63"/>
      </bottom>
    </border>
    <border>
      <left style="thin"/>
      <right style="thin">
        <color rgb="FF000000"/>
      </right>
      <top>
        <color indexed="63"/>
      </top>
      <bottom>
        <color indexed="63"/>
      </bottom>
    </border>
    <border>
      <left style="thin"/>
      <right style="thin">
        <color rgb="FF000000"/>
      </right>
      <top>
        <color indexed="63"/>
      </top>
      <bottom style="thin"/>
    </border>
    <border>
      <left style="medium"/>
      <right style="medium"/>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6" fillId="16" borderId="1" applyNumberFormat="0" applyAlignment="0" applyProtection="0"/>
    <xf numFmtId="0" fontId="4" fillId="17" borderId="2" applyNumberFormat="0" applyAlignment="0" applyProtection="0"/>
    <xf numFmtId="0" fontId="5" fillId="0" borderId="3" applyNumberFormat="0" applyFill="0" applyAlignment="0" applyProtection="0"/>
    <xf numFmtId="0" fontId="16" fillId="0" borderId="4"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9" fillId="3" borderId="0" applyNumberFormat="0" applyBorder="0" applyAlignment="0" applyProtection="0"/>
    <xf numFmtId="0" fontId="35" fillId="22" borderId="5">
      <alignment horizontal="center" vertical="center" wrapText="1"/>
      <protection/>
    </xf>
    <xf numFmtId="171" fontId="0" fillId="0" borderId="0" applyFill="0" applyBorder="0" applyAlignment="0" applyProtection="0"/>
    <xf numFmtId="169" fontId="0" fillId="0" borderId="0" applyFill="0" applyBorder="0" applyAlignment="0" applyProtection="0"/>
    <xf numFmtId="183" fontId="0" fillId="0" borderId="0" applyFill="0" applyBorder="0" applyAlignment="0" applyProtection="0"/>
    <xf numFmtId="182" fontId="0" fillId="0" borderId="0" applyFill="0" applyBorder="0" applyAlignment="0" applyProtection="0"/>
    <xf numFmtId="183" fontId="0" fillId="0" borderId="0" applyFill="0" applyBorder="0" applyAlignment="0" applyProtection="0"/>
    <xf numFmtId="0" fontId="10" fillId="23" borderId="0" applyNumberFormat="0" applyBorder="0" applyAlignment="0" applyProtection="0"/>
    <xf numFmtId="0" fontId="36" fillId="0" borderId="0">
      <alignment/>
      <protection/>
    </xf>
    <xf numFmtId="0" fontId="0" fillId="0" borderId="0">
      <alignment/>
      <protection/>
    </xf>
    <xf numFmtId="0" fontId="36" fillId="0" borderId="0">
      <alignment/>
      <protection/>
    </xf>
    <xf numFmtId="0" fontId="0" fillId="24" borderId="6" applyNumberFormat="0" applyAlignment="0" applyProtection="0"/>
    <xf numFmtId="9" fontId="0" fillId="0" borderId="0" applyFill="0" applyBorder="0" applyAlignment="0" applyProtection="0"/>
    <xf numFmtId="0" fontId="11" fillId="16" borderId="7"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5" fillId="0" borderId="0" applyNumberFormat="0" applyFill="0" applyBorder="0" applyAlignment="0" applyProtection="0"/>
    <xf numFmtId="0" fontId="17" fillId="0" borderId="8" applyNumberFormat="0" applyFill="0" applyAlignment="0" applyProtection="0"/>
    <xf numFmtId="0" fontId="7" fillId="0" borderId="9" applyNumberFormat="0" applyFill="0" applyAlignment="0" applyProtection="0"/>
    <xf numFmtId="0" fontId="14" fillId="0" borderId="10" applyNumberFormat="0" applyFill="0" applyAlignment="0" applyProtection="0"/>
  </cellStyleXfs>
  <cellXfs count="243">
    <xf numFmtId="0" fontId="0" fillId="0" borderId="0" xfId="0" applyAlignment="1">
      <alignment/>
    </xf>
    <xf numFmtId="0" fontId="18" fillId="0" borderId="0" xfId="0" applyFont="1" applyAlignment="1">
      <alignment vertical="center"/>
    </xf>
    <xf numFmtId="0" fontId="0" fillId="0" borderId="0" xfId="0" applyFont="1" applyAlignment="1">
      <alignment vertical="center"/>
    </xf>
    <xf numFmtId="0" fontId="0" fillId="0" borderId="0" xfId="0" applyFont="1" applyFill="1" applyAlignment="1">
      <alignment horizontal="center" vertical="center"/>
    </xf>
    <xf numFmtId="0" fontId="19" fillId="0" borderId="0" xfId="0" applyFont="1" applyAlignment="1">
      <alignment vertical="center"/>
    </xf>
    <xf numFmtId="0" fontId="0" fillId="0" borderId="0" xfId="0" applyFont="1" applyFill="1" applyBorder="1" applyAlignment="1">
      <alignment horizontal="center" vertical="center" wrapText="1"/>
    </xf>
    <xf numFmtId="0" fontId="0"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0" fontId="0" fillId="0" borderId="0" xfId="0" applyFont="1" applyAlignment="1">
      <alignment horizontal="center" vertical="center" wrapText="1"/>
    </xf>
    <xf numFmtId="0" fontId="0" fillId="0" borderId="11" xfId="0" applyFont="1" applyFill="1" applyBorder="1" applyAlignment="1">
      <alignment vertical="center" wrapText="1"/>
    </xf>
    <xf numFmtId="0" fontId="0" fillId="0" borderId="0" xfId="0" applyFont="1" applyFill="1" applyBorder="1" applyAlignment="1">
      <alignment vertical="center" wrapText="1"/>
    </xf>
    <xf numFmtId="0" fontId="21" fillId="0" borderId="12" xfId="0" applyFont="1" applyBorder="1" applyAlignment="1">
      <alignment vertical="center" wrapText="1"/>
    </xf>
    <xf numFmtId="0" fontId="21" fillId="0" borderId="13" xfId="0" applyFont="1" applyBorder="1" applyAlignment="1">
      <alignment vertical="center" wrapText="1"/>
    </xf>
    <xf numFmtId="0" fontId="21" fillId="0" borderId="14" xfId="0" applyFont="1" applyBorder="1" applyAlignment="1">
      <alignment vertical="center" wrapText="1"/>
    </xf>
    <xf numFmtId="0" fontId="37" fillId="0" borderId="15" xfId="0" applyFont="1" applyBorder="1" applyAlignment="1">
      <alignment vertical="center" wrapText="1"/>
    </xf>
    <xf numFmtId="0" fontId="38" fillId="0" borderId="15" xfId="0" applyFont="1" applyBorder="1" applyAlignment="1">
      <alignment vertical="center" wrapText="1"/>
    </xf>
    <xf numFmtId="0" fontId="38" fillId="0" borderId="15" xfId="0" applyFont="1" applyBorder="1" applyAlignment="1">
      <alignment horizontal="justify" vertical="center" wrapText="1"/>
    </xf>
    <xf numFmtId="0" fontId="0" fillId="0" borderId="0" xfId="0" applyFont="1" applyFill="1" applyBorder="1" applyAlignment="1">
      <alignment horizontal="left" vertical="center" wrapText="1"/>
    </xf>
    <xf numFmtId="0" fontId="0" fillId="0" borderId="0" xfId="0" applyFont="1" applyFill="1" applyAlignment="1">
      <alignment horizontal="left" vertical="center" wrapText="1"/>
    </xf>
    <xf numFmtId="0" fontId="38" fillId="0" borderId="15" xfId="0" applyFont="1" applyBorder="1" applyAlignment="1">
      <alignment horizontal="left" vertical="center" wrapText="1"/>
    </xf>
    <xf numFmtId="0" fontId="0" fillId="0" borderId="15" xfId="0" applyFont="1" applyFill="1" applyBorder="1" applyAlignment="1">
      <alignment horizontal="center" vertical="center" wrapText="1"/>
    </xf>
    <xf numFmtId="0" fontId="18" fillId="25" borderId="0" xfId="0" applyFont="1" applyFill="1" applyBorder="1" applyAlignment="1">
      <alignment horizontal="right" vertical="center" wrapText="1"/>
    </xf>
    <xf numFmtId="0" fontId="18" fillId="25" borderId="16" xfId="0" applyFont="1" applyFill="1" applyBorder="1" applyAlignment="1">
      <alignment horizontal="right" vertical="center" wrapText="1"/>
    </xf>
    <xf numFmtId="0" fontId="18" fillId="25" borderId="17" xfId="0" applyFont="1" applyFill="1" applyBorder="1" applyAlignment="1">
      <alignment horizontal="right" vertical="center" wrapText="1"/>
    </xf>
    <xf numFmtId="0" fontId="18" fillId="25" borderId="18" xfId="0" applyFont="1" applyFill="1" applyBorder="1" applyAlignment="1">
      <alignment horizontal="right" vertical="center" wrapText="1"/>
    </xf>
    <xf numFmtId="0" fontId="21" fillId="0" borderId="0" xfId="0" applyFont="1" applyBorder="1" applyAlignment="1">
      <alignment horizontal="left" vertical="center" wrapText="1"/>
    </xf>
    <xf numFmtId="0" fontId="18" fillId="0" borderId="0" xfId="0" applyFont="1" applyBorder="1" applyAlignment="1">
      <alignment horizontal="left" vertical="center" wrapText="1"/>
    </xf>
    <xf numFmtId="0" fontId="0" fillId="0" borderId="19"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21" fillId="0" borderId="0" xfId="0" applyFont="1" applyBorder="1" applyAlignment="1">
      <alignment vertical="center" wrapText="1"/>
    </xf>
    <xf numFmtId="0" fontId="0" fillId="0" borderId="20" xfId="0" applyFont="1" applyBorder="1" applyAlignment="1">
      <alignment vertical="center" wrapText="1"/>
    </xf>
    <xf numFmtId="0" fontId="20" fillId="0" borderId="0" xfId="0" applyFont="1" applyBorder="1" applyAlignment="1">
      <alignment vertical="center" wrapText="1"/>
    </xf>
    <xf numFmtId="0" fontId="0" fillId="0" borderId="17"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center" vertical="center" wrapText="1"/>
    </xf>
    <xf numFmtId="0" fontId="21" fillId="0" borderId="17" xfId="0" applyFont="1" applyBorder="1" applyAlignment="1">
      <alignment vertical="center" wrapText="1"/>
    </xf>
    <xf numFmtId="0" fontId="0" fillId="0" borderId="0" xfId="0" applyFont="1" applyBorder="1" applyAlignment="1">
      <alignment horizontal="left" vertical="center" wrapText="1"/>
    </xf>
    <xf numFmtId="0" fontId="21" fillId="0" borderId="16" xfId="0" applyFont="1" applyBorder="1" applyAlignment="1">
      <alignment horizontal="center" vertical="center" wrapText="1"/>
    </xf>
    <xf numFmtId="0" fontId="21" fillId="0" borderId="17"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0" xfId="0" applyFont="1" applyBorder="1" applyAlignment="1">
      <alignment horizontal="center" vertical="center" wrapText="1"/>
    </xf>
    <xf numFmtId="0" fontId="0" fillId="0" borderId="21" xfId="0" applyFont="1" applyBorder="1" applyAlignment="1">
      <alignment vertical="center" wrapText="1"/>
    </xf>
    <xf numFmtId="0" fontId="0" fillId="0" borderId="22" xfId="0" applyFont="1" applyBorder="1" applyAlignment="1">
      <alignment horizontal="center" vertical="center" wrapText="1"/>
    </xf>
    <xf numFmtId="0" fontId="0" fillId="0" borderId="22" xfId="0" applyFont="1" applyBorder="1" applyAlignment="1">
      <alignment vertical="center" wrapText="1"/>
    </xf>
    <xf numFmtId="0" fontId="0" fillId="0" borderId="22" xfId="0" applyFont="1" applyBorder="1" applyAlignment="1">
      <alignment horizontal="left" vertical="center" wrapText="1"/>
    </xf>
    <xf numFmtId="0" fontId="0" fillId="0" borderId="22" xfId="0" applyFont="1" applyFill="1" applyBorder="1" applyAlignment="1">
      <alignment horizontal="center" vertical="center" wrapText="1"/>
    </xf>
    <xf numFmtId="0" fontId="0" fillId="0" borderId="17" xfId="0" applyFont="1" applyBorder="1" applyAlignment="1">
      <alignment horizontal="center" vertical="center" wrapText="1"/>
    </xf>
    <xf numFmtId="0" fontId="0" fillId="0" borderId="23" xfId="0" applyFont="1" applyFill="1" applyBorder="1" applyAlignment="1">
      <alignment horizontal="center" vertical="center" wrapText="1"/>
    </xf>
    <xf numFmtId="185" fontId="18" fillId="0" borderId="0" xfId="0" applyNumberFormat="1" applyFont="1" applyFill="1" applyBorder="1" applyAlignment="1">
      <alignment horizontal="center" vertical="center" wrapText="1"/>
    </xf>
    <xf numFmtId="185" fontId="0" fillId="0" borderId="0" xfId="0" applyNumberFormat="1" applyFont="1" applyBorder="1" applyAlignment="1">
      <alignment horizontal="center" vertical="center" wrapText="1"/>
    </xf>
    <xf numFmtId="185" fontId="0" fillId="0" borderId="0" xfId="0" applyNumberFormat="1" applyFont="1" applyAlignment="1">
      <alignment horizontal="center" vertical="center" wrapText="1"/>
    </xf>
    <xf numFmtId="185" fontId="0" fillId="0" borderId="0" xfId="0" applyNumberFormat="1" applyFont="1" applyAlignment="1">
      <alignment vertical="center"/>
    </xf>
    <xf numFmtId="183" fontId="0" fillId="0" borderId="20" xfId="52" applyFill="1" applyBorder="1" applyAlignment="1">
      <alignment horizontal="center" vertical="center" wrapText="1"/>
    </xf>
    <xf numFmtId="186" fontId="0" fillId="0" borderId="0" xfId="0" applyNumberFormat="1" applyFont="1" applyAlignment="1">
      <alignment vertical="center"/>
    </xf>
    <xf numFmtId="49" fontId="38" fillId="0" borderId="15" xfId="0" applyNumberFormat="1" applyFont="1" applyBorder="1" applyAlignment="1">
      <alignment horizontal="center" vertical="center" wrapText="1"/>
    </xf>
    <xf numFmtId="0" fontId="38" fillId="0" borderId="15" xfId="0" applyFont="1" applyBorder="1" applyAlignment="1">
      <alignment horizontal="center" vertical="center" wrapText="1"/>
    </xf>
    <xf numFmtId="9" fontId="38" fillId="0" borderId="15" xfId="0" applyNumberFormat="1" applyFont="1" applyBorder="1" applyAlignment="1">
      <alignment horizontal="center" vertical="center" wrapText="1"/>
    </xf>
    <xf numFmtId="0" fontId="18" fillId="25" borderId="11" xfId="0" applyFont="1" applyFill="1" applyBorder="1" applyAlignment="1">
      <alignment horizontal="right" vertical="center" wrapText="1"/>
    </xf>
    <xf numFmtId="0" fontId="40" fillId="0" borderId="23" xfId="0" applyFont="1" applyBorder="1" applyAlignment="1">
      <alignment vertical="center" wrapText="1"/>
    </xf>
    <xf numFmtId="0" fontId="41" fillId="26" borderId="23" xfId="0" applyFont="1" applyFill="1" applyBorder="1" applyAlignment="1">
      <alignment horizontal="center" vertical="center" wrapText="1"/>
    </xf>
    <xf numFmtId="0" fontId="41" fillId="0" borderId="23" xfId="0" applyFont="1" applyBorder="1" applyAlignment="1">
      <alignment vertical="center" wrapText="1"/>
    </xf>
    <xf numFmtId="0" fontId="41" fillId="0" borderId="23" xfId="0" applyFont="1" applyBorder="1" applyAlignment="1">
      <alignment horizontal="center" vertical="center" wrapText="1"/>
    </xf>
    <xf numFmtId="9" fontId="41" fillId="0" borderId="23" xfId="0" applyNumberFormat="1" applyFont="1" applyBorder="1" applyAlignment="1">
      <alignment horizontal="center" vertical="center" wrapText="1"/>
    </xf>
    <xf numFmtId="0" fontId="41" fillId="0" borderId="23" xfId="0" applyFont="1" applyBorder="1" applyAlignment="1">
      <alignment horizontal="left" vertical="center" wrapText="1"/>
    </xf>
    <xf numFmtId="0" fontId="41" fillId="0" borderId="23" xfId="0" applyFont="1" applyBorder="1" applyAlignment="1">
      <alignment horizontal="justify" vertical="center" wrapText="1"/>
    </xf>
    <xf numFmtId="0" fontId="41" fillId="0" borderId="23" xfId="0" applyFont="1" applyFill="1" applyBorder="1" applyAlignment="1">
      <alignment horizontal="justify" vertical="center" wrapText="1"/>
    </xf>
    <xf numFmtId="1" fontId="41" fillId="0" borderId="23" xfId="0" applyNumberFormat="1" applyFont="1" applyBorder="1" applyAlignment="1">
      <alignment horizontal="center" vertical="center" wrapText="1"/>
    </xf>
    <xf numFmtId="0" fontId="38" fillId="0" borderId="24" xfId="0" applyFont="1" applyBorder="1" applyAlignment="1">
      <alignment horizontal="center" vertical="center" wrapText="1"/>
    </xf>
    <xf numFmtId="1" fontId="41" fillId="0" borderId="25" xfId="0" applyNumberFormat="1" applyFont="1" applyBorder="1" applyAlignment="1">
      <alignment horizontal="center" vertical="center" wrapText="1"/>
    </xf>
    <xf numFmtId="0" fontId="18" fillId="25" borderId="20" xfId="0" applyFont="1" applyFill="1" applyBorder="1" applyAlignment="1">
      <alignment horizontal="right" vertical="center" wrapText="1"/>
    </xf>
    <xf numFmtId="49" fontId="0" fillId="0" borderId="26" xfId="0" applyNumberFormat="1"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6" xfId="0" applyFont="1" applyFill="1" applyBorder="1" applyAlignment="1">
      <alignment horizontal="center" vertical="center" wrapText="1"/>
    </xf>
    <xf numFmtId="49" fontId="0" fillId="0" borderId="28" xfId="0" applyNumberFormat="1" applyFont="1" applyFill="1" applyBorder="1" applyAlignment="1">
      <alignment horizontal="center" vertical="center" wrapText="1"/>
    </xf>
    <xf numFmtId="9" fontId="0" fillId="0" borderId="23" xfId="60" applyFill="1" applyBorder="1" applyAlignment="1">
      <alignment horizontal="center" vertical="center" wrapText="1"/>
    </xf>
    <xf numFmtId="0" fontId="0" fillId="0" borderId="29" xfId="0" applyFont="1" applyFill="1" applyBorder="1" applyAlignment="1">
      <alignment horizontal="center" vertical="center" wrapText="1"/>
    </xf>
    <xf numFmtId="0" fontId="18" fillId="0" borderId="30" xfId="0" applyFont="1" applyFill="1" applyBorder="1" applyAlignment="1">
      <alignment horizontal="left" vertical="center" wrapText="1"/>
    </xf>
    <xf numFmtId="0" fontId="18" fillId="0" borderId="31" xfId="0" applyFont="1" applyFill="1" applyBorder="1" applyAlignment="1">
      <alignment horizontal="center" vertical="center" wrapText="1"/>
    </xf>
    <xf numFmtId="0" fontId="18" fillId="27" borderId="31" xfId="0" applyFont="1" applyFill="1" applyBorder="1" applyAlignment="1">
      <alignment horizontal="center" vertical="center" wrapText="1"/>
    </xf>
    <xf numFmtId="0" fontId="18" fillId="28" borderId="30" xfId="0" applyFont="1" applyFill="1" applyBorder="1" applyAlignment="1">
      <alignment horizontal="center" vertical="center" wrapText="1"/>
    </xf>
    <xf numFmtId="185" fontId="0" fillId="0" borderId="15" xfId="0" applyNumberFormat="1" applyFont="1" applyFill="1" applyBorder="1" applyAlignment="1">
      <alignment horizontal="center" vertical="center" wrapText="1"/>
    </xf>
    <xf numFmtId="185" fontId="0" fillId="0" borderId="23" xfId="0" applyNumberFormat="1" applyFont="1" applyFill="1" applyBorder="1" applyAlignment="1">
      <alignment horizontal="center" vertical="center" wrapText="1"/>
    </xf>
    <xf numFmtId="0" fontId="38" fillId="0" borderId="15" xfId="0" applyFont="1" applyBorder="1" applyAlignment="1">
      <alignment horizontal="center" vertical="center" wrapText="1"/>
    </xf>
    <xf numFmtId="9" fontId="38" fillId="0" borderId="15" xfId="0" applyNumberFormat="1" applyFont="1" applyBorder="1" applyAlignment="1">
      <alignment horizontal="center" vertical="center" wrapText="1"/>
    </xf>
    <xf numFmtId="0" fontId="38" fillId="0" borderId="24" xfId="0" applyFont="1" applyBorder="1" applyAlignment="1">
      <alignment horizontal="center" vertical="center" wrapText="1"/>
    </xf>
    <xf numFmtId="185" fontId="0" fillId="0" borderId="24" xfId="0" applyNumberFormat="1" applyFont="1" applyFill="1" applyBorder="1" applyAlignment="1">
      <alignment horizontal="center" vertical="center" wrapText="1"/>
    </xf>
    <xf numFmtId="9" fontId="0" fillId="0" borderId="15"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15" xfId="0" applyFont="1" applyFill="1" applyBorder="1" applyAlignment="1">
      <alignment vertical="center" wrapText="1"/>
    </xf>
    <xf numFmtId="0" fontId="0" fillId="0" borderId="15" xfId="0" applyFont="1" applyFill="1" applyBorder="1" applyAlignment="1">
      <alignment horizontal="left" vertical="center" wrapText="1"/>
    </xf>
    <xf numFmtId="185" fontId="0" fillId="0" borderId="24" xfId="0" applyNumberFormat="1" applyFont="1" applyFill="1" applyBorder="1" applyAlignment="1">
      <alignment horizontal="justify" vertical="center" wrapText="1"/>
    </xf>
    <xf numFmtId="0" fontId="0" fillId="0" borderId="24" xfId="52" applyNumberFormat="1" applyFill="1" applyBorder="1" applyAlignment="1">
      <alignment horizontal="center" vertical="center" wrapText="1"/>
    </xf>
    <xf numFmtId="3" fontId="0" fillId="0" borderId="24"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185" fontId="41" fillId="0" borderId="32" xfId="0" applyNumberFormat="1" applyFont="1" applyFill="1" applyBorder="1" applyAlignment="1">
      <alignment horizontal="center" vertical="center" wrapText="1"/>
    </xf>
    <xf numFmtId="3" fontId="0" fillId="0" borderId="25" xfId="0" applyNumberFormat="1" applyFont="1" applyFill="1" applyBorder="1" applyAlignment="1">
      <alignment horizontal="center" vertical="center" wrapText="1"/>
    </xf>
    <xf numFmtId="185" fontId="0" fillId="0" borderId="25" xfId="0" applyNumberFormat="1" applyFont="1" applyFill="1" applyBorder="1" applyAlignment="1">
      <alignment horizontal="center" vertical="center" wrapText="1"/>
    </xf>
    <xf numFmtId="0" fontId="0" fillId="0" borderId="15" xfId="0" applyFont="1" applyFill="1" applyBorder="1" applyAlignment="1">
      <alignment horizontal="center" vertical="center"/>
    </xf>
    <xf numFmtId="183" fontId="0" fillId="0" borderId="15" xfId="52" applyFont="1" applyFill="1" applyBorder="1" applyAlignment="1">
      <alignment horizontal="left" vertical="center" wrapText="1"/>
    </xf>
    <xf numFmtId="0" fontId="18" fillId="0" borderId="15" xfId="0" applyFont="1" applyFill="1" applyBorder="1" applyAlignment="1">
      <alignment horizontal="center" vertical="center"/>
    </xf>
    <xf numFmtId="0" fontId="42" fillId="0" borderId="15" xfId="0" applyFont="1" applyFill="1" applyBorder="1" applyAlignment="1">
      <alignment vertical="center" wrapText="1"/>
    </xf>
    <xf numFmtId="0" fontId="21" fillId="0" borderId="15" xfId="0" applyFont="1" applyFill="1" applyBorder="1" applyAlignment="1">
      <alignment vertical="center" wrapText="1"/>
    </xf>
    <xf numFmtId="9" fontId="0" fillId="0" borderId="15" xfId="60" applyFill="1" applyBorder="1" applyAlignment="1">
      <alignment horizontal="center" vertical="center" wrapText="1"/>
    </xf>
    <xf numFmtId="0" fontId="43" fillId="0" borderId="15" xfId="0" applyFont="1" applyFill="1" applyBorder="1" applyAlignment="1">
      <alignment vertical="center" wrapText="1"/>
    </xf>
    <xf numFmtId="0" fontId="41" fillId="0" borderId="33" xfId="0" applyFont="1" applyFill="1" applyBorder="1" applyAlignment="1">
      <alignment horizontal="center" vertical="center" wrapText="1"/>
    </xf>
    <xf numFmtId="9" fontId="41" fillId="0" borderId="33" xfId="0" applyNumberFormat="1" applyFont="1" applyFill="1" applyBorder="1" applyAlignment="1">
      <alignment horizontal="center" vertical="center" wrapText="1"/>
    </xf>
    <xf numFmtId="0" fontId="42" fillId="0" borderId="23" xfId="0" applyFont="1" applyFill="1" applyBorder="1" applyAlignment="1">
      <alignment vertical="center" wrapText="1"/>
    </xf>
    <xf numFmtId="10" fontId="0" fillId="26" borderId="15" xfId="0" applyNumberFormat="1" applyFont="1" applyFill="1" applyBorder="1" applyAlignment="1">
      <alignment horizontal="center" vertical="center" wrapText="1"/>
    </xf>
    <xf numFmtId="10" fontId="0" fillId="0" borderId="0" xfId="0" applyNumberFormat="1" applyFont="1" applyFill="1" applyBorder="1" applyAlignment="1">
      <alignment vertical="center" wrapText="1"/>
    </xf>
    <xf numFmtId="10" fontId="18" fillId="0" borderId="0" xfId="0" applyNumberFormat="1" applyFont="1" applyFill="1" applyBorder="1" applyAlignment="1">
      <alignment horizontal="center" vertical="center" wrapText="1"/>
    </xf>
    <xf numFmtId="10" fontId="18" fillId="27" borderId="31" xfId="0" applyNumberFormat="1" applyFont="1" applyFill="1" applyBorder="1" applyAlignment="1">
      <alignment horizontal="center" vertical="center" wrapText="1"/>
    </xf>
    <xf numFmtId="10" fontId="18" fillId="28" borderId="31" xfId="0" applyNumberFormat="1" applyFont="1" applyFill="1" applyBorder="1" applyAlignment="1">
      <alignment horizontal="center" vertical="center" wrapText="1"/>
    </xf>
    <xf numFmtId="10" fontId="18" fillId="25" borderId="0" xfId="0" applyNumberFormat="1" applyFont="1" applyFill="1" applyBorder="1" applyAlignment="1">
      <alignment horizontal="right" vertical="center" wrapText="1"/>
    </xf>
    <xf numFmtId="10" fontId="18" fillId="25" borderId="17" xfId="0" applyNumberFormat="1" applyFont="1" applyFill="1" applyBorder="1" applyAlignment="1">
      <alignment horizontal="right" vertical="center" wrapText="1"/>
    </xf>
    <xf numFmtId="10" fontId="0" fillId="0" borderId="22" xfId="0" applyNumberFormat="1" applyFont="1" applyFill="1" applyBorder="1" applyAlignment="1">
      <alignment horizontal="center" vertical="center" wrapText="1"/>
    </xf>
    <xf numFmtId="10" fontId="21" fillId="0" borderId="0" xfId="0" applyNumberFormat="1" applyFont="1" applyBorder="1" applyAlignment="1">
      <alignment horizontal="left" vertical="center" wrapText="1"/>
    </xf>
    <xf numFmtId="10" fontId="0" fillId="0" borderId="0" xfId="0" applyNumberFormat="1" applyFont="1" applyFill="1" applyBorder="1" applyAlignment="1">
      <alignment horizontal="center" vertical="center" wrapText="1"/>
    </xf>
    <xf numFmtId="10" fontId="0" fillId="0" borderId="0" xfId="0" applyNumberFormat="1" applyFont="1" applyBorder="1" applyAlignment="1">
      <alignment vertical="center" wrapText="1"/>
    </xf>
    <xf numFmtId="10" fontId="18" fillId="0" borderId="0" xfId="0" applyNumberFormat="1" applyFont="1" applyBorder="1" applyAlignment="1">
      <alignment horizontal="left" vertical="center" wrapText="1"/>
    </xf>
    <xf numFmtId="10" fontId="21" fillId="0" borderId="17" xfId="0" applyNumberFormat="1" applyFont="1" applyBorder="1" applyAlignment="1">
      <alignment horizontal="center" vertical="center" wrapText="1"/>
    </xf>
    <xf numFmtId="10" fontId="0" fillId="0" borderId="0" xfId="0" applyNumberFormat="1" applyFont="1" applyAlignment="1">
      <alignment horizontal="center" vertical="center" wrapText="1"/>
    </xf>
    <xf numFmtId="10" fontId="0" fillId="26" borderId="15" xfId="0" applyNumberFormat="1" applyFont="1" applyFill="1" applyBorder="1" applyAlignment="1">
      <alignment horizontal="center" vertical="center" wrapText="1"/>
    </xf>
    <xf numFmtId="10" fontId="0" fillId="0" borderId="15" xfId="0" applyNumberFormat="1" applyFont="1" applyFill="1" applyBorder="1" applyAlignment="1">
      <alignment horizontal="center" vertical="center" wrapText="1"/>
    </xf>
    <xf numFmtId="0" fontId="18" fillId="0" borderId="0" xfId="0" applyFont="1" applyFill="1" applyAlignment="1">
      <alignment vertical="center"/>
    </xf>
    <xf numFmtId="0" fontId="0" fillId="0" borderId="20" xfId="0" applyFont="1" applyFill="1" applyBorder="1" applyAlignment="1">
      <alignment horizontal="justify" vertical="center" wrapText="1"/>
    </xf>
    <xf numFmtId="185" fontId="0" fillId="0" borderId="0" xfId="0" applyNumberFormat="1" applyFont="1" applyBorder="1" applyAlignment="1">
      <alignment horizontal="justify" vertical="center" wrapText="1"/>
    </xf>
    <xf numFmtId="0" fontId="18" fillId="0" borderId="31" xfId="0" applyFont="1" applyFill="1" applyBorder="1" applyAlignment="1">
      <alignment horizontal="justify" vertical="center" wrapText="1"/>
    </xf>
    <xf numFmtId="0" fontId="18" fillId="27" borderId="31" xfId="0" applyFont="1" applyFill="1" applyBorder="1" applyAlignment="1">
      <alignment horizontal="justify" vertical="center" wrapText="1"/>
    </xf>
    <xf numFmtId="0" fontId="0" fillId="0" borderId="15" xfId="0" applyFont="1" applyFill="1" applyBorder="1" applyAlignment="1">
      <alignment horizontal="justify" vertical="center" wrapText="1"/>
    </xf>
    <xf numFmtId="185" fontId="0" fillId="0" borderId="15" xfId="0" applyNumberFormat="1" applyFont="1" applyFill="1" applyBorder="1" applyAlignment="1">
      <alignment horizontal="justify" vertical="center" wrapText="1"/>
    </xf>
    <xf numFmtId="49" fontId="0" fillId="0" borderId="24" xfId="0" applyNumberFormat="1" applyFont="1" applyFill="1" applyBorder="1" applyAlignment="1">
      <alignment horizontal="justify" vertical="center" wrapText="1"/>
    </xf>
    <xf numFmtId="185" fontId="29" fillId="0" borderId="24" xfId="0" applyNumberFormat="1" applyFont="1" applyFill="1" applyBorder="1" applyAlignment="1">
      <alignment horizontal="justify" vertical="center" wrapText="1"/>
    </xf>
    <xf numFmtId="185" fontId="41" fillId="0" borderId="32" xfId="0" applyNumberFormat="1" applyFont="1" applyFill="1" applyBorder="1" applyAlignment="1">
      <alignment horizontal="justify" vertical="center" wrapText="1"/>
    </xf>
    <xf numFmtId="185" fontId="0" fillId="0" borderId="25" xfId="0" applyNumberFormat="1" applyFont="1" applyFill="1" applyBorder="1" applyAlignment="1">
      <alignment horizontal="justify" vertical="center" wrapText="1"/>
    </xf>
    <xf numFmtId="0" fontId="0" fillId="0" borderId="22" xfId="0" applyFont="1" applyBorder="1" applyAlignment="1">
      <alignment horizontal="justify" vertical="center" wrapText="1"/>
    </xf>
    <xf numFmtId="185" fontId="18" fillId="0" borderId="0" xfId="0" applyNumberFormat="1" applyFont="1" applyFill="1" applyBorder="1" applyAlignment="1">
      <alignment horizontal="justify" vertical="center" wrapText="1"/>
    </xf>
    <xf numFmtId="0" fontId="0" fillId="0" borderId="0" xfId="0" applyFont="1" applyBorder="1" applyAlignment="1">
      <alignment horizontal="justify" vertical="center" wrapText="1"/>
    </xf>
    <xf numFmtId="0" fontId="0" fillId="0" borderId="17" xfId="0" applyFont="1" applyBorder="1" applyAlignment="1">
      <alignment horizontal="justify" vertical="center" wrapText="1"/>
    </xf>
    <xf numFmtId="185" fontId="0" fillId="0" borderId="0" xfId="0" applyNumberFormat="1" applyFont="1" applyAlignment="1">
      <alignment horizontal="justify"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185" fontId="0" fillId="0" borderId="34" xfId="0" applyNumberFormat="1" applyFont="1" applyFill="1" applyBorder="1" applyAlignment="1">
      <alignment horizontal="center" vertical="center" wrapText="1"/>
    </xf>
    <xf numFmtId="185" fontId="0" fillId="0" borderId="35" xfId="0" applyNumberFormat="1" applyFont="1" applyFill="1" applyBorder="1" applyAlignment="1">
      <alignment horizontal="center" vertical="center" wrapText="1"/>
    </xf>
    <xf numFmtId="0" fontId="0" fillId="0" borderId="15" xfId="0" applyFont="1" applyFill="1" applyBorder="1" applyAlignment="1">
      <alignment horizontal="center" vertical="center" wrapText="1"/>
    </xf>
    <xf numFmtId="185" fontId="0" fillId="0" borderId="15" xfId="0" applyNumberFormat="1" applyFont="1" applyFill="1" applyBorder="1" applyAlignment="1">
      <alignment horizontal="center" vertical="center" wrapText="1"/>
    </xf>
    <xf numFmtId="0" fontId="21" fillId="0" borderId="0" xfId="0" applyFont="1" applyBorder="1" applyAlignment="1">
      <alignment horizontal="center" vertical="center" wrapText="1"/>
    </xf>
    <xf numFmtId="0" fontId="18" fillId="0" borderId="0" xfId="0" applyFont="1" applyBorder="1" applyAlignment="1">
      <alignment horizontal="left" vertical="center" wrapText="1"/>
    </xf>
    <xf numFmtId="185" fontId="18" fillId="0" borderId="0" xfId="0" applyNumberFormat="1" applyFont="1" applyFill="1" applyBorder="1" applyAlignment="1">
      <alignment horizontal="center" vertical="center" wrapText="1"/>
    </xf>
    <xf numFmtId="9" fontId="41" fillId="0" borderId="24" xfId="0" applyNumberFormat="1" applyFont="1" applyBorder="1" applyAlignment="1">
      <alignment horizontal="center" vertical="center" wrapText="1"/>
    </xf>
    <xf numFmtId="0" fontId="0" fillId="0" borderId="27" xfId="0" applyFont="1" applyFill="1" applyBorder="1" applyAlignment="1">
      <alignment horizontal="center" vertical="center" wrapText="1"/>
    </xf>
    <xf numFmtId="184" fontId="0" fillId="0" borderId="15" xfId="50" applyNumberFormat="1" applyFont="1" applyFill="1" applyBorder="1" applyAlignment="1">
      <alignment horizontal="center" vertical="center" wrapText="1"/>
    </xf>
    <xf numFmtId="184" fontId="0" fillId="0" borderId="15" xfId="50" applyNumberFormat="1" applyFill="1" applyBorder="1" applyAlignment="1">
      <alignment horizontal="center" vertical="center" wrapText="1"/>
    </xf>
    <xf numFmtId="10" fontId="0" fillId="26" borderId="36" xfId="0" applyNumberFormat="1" applyFont="1" applyFill="1" applyBorder="1" applyAlignment="1">
      <alignment horizontal="center" vertical="center" wrapText="1"/>
    </xf>
    <xf numFmtId="10" fontId="0" fillId="26" borderId="37" xfId="0" applyNumberFormat="1" applyFont="1" applyFill="1" applyBorder="1" applyAlignment="1">
      <alignment horizontal="center" vertical="center" wrapText="1"/>
    </xf>
    <xf numFmtId="10" fontId="0" fillId="26" borderId="35" xfId="0" applyNumberFormat="1" applyFont="1" applyFill="1" applyBorder="1" applyAlignment="1">
      <alignment horizontal="center" vertical="center" wrapText="1"/>
    </xf>
    <xf numFmtId="10" fontId="0" fillId="26" borderId="34" xfId="0" applyNumberFormat="1" applyFont="1" applyFill="1" applyBorder="1" applyAlignment="1">
      <alignment horizontal="center" vertical="center" wrapText="1"/>
    </xf>
    <xf numFmtId="0" fontId="38" fillId="0" borderId="15" xfId="0" applyFont="1" applyBorder="1" applyAlignment="1">
      <alignment horizontal="center" vertical="center" wrapText="1"/>
    </xf>
    <xf numFmtId="9" fontId="38" fillId="0" borderId="15" xfId="0" applyNumberFormat="1" applyFont="1" applyBorder="1" applyAlignment="1">
      <alignment horizontal="center" vertical="center" wrapText="1"/>
    </xf>
    <xf numFmtId="0" fontId="38" fillId="0" borderId="15" xfId="0" applyFont="1" applyFill="1" applyBorder="1" applyAlignment="1">
      <alignment horizontal="center" vertical="center" wrapText="1"/>
    </xf>
    <xf numFmtId="0" fontId="40" fillId="0" borderId="15" xfId="0" applyFont="1" applyBorder="1" applyAlignment="1">
      <alignment horizontal="center" vertical="center" wrapText="1"/>
    </xf>
    <xf numFmtId="0" fontId="41" fillId="0" borderId="15" xfId="0" applyFont="1" applyBorder="1" applyAlignment="1">
      <alignment horizontal="center" vertical="center" wrapText="1"/>
    </xf>
    <xf numFmtId="9" fontId="41" fillId="0" borderId="15" xfId="0" applyNumberFormat="1" applyFont="1" applyBorder="1" applyAlignment="1">
      <alignment horizontal="center" vertical="center" wrapText="1"/>
    </xf>
    <xf numFmtId="0" fontId="37" fillId="0" borderId="15" xfId="0" applyFont="1" applyBorder="1" applyAlignment="1">
      <alignment horizontal="center" vertical="center" wrapText="1"/>
    </xf>
    <xf numFmtId="0" fontId="0" fillId="0" borderId="15" xfId="0" applyBorder="1" applyAlignment="1">
      <alignment horizontal="center" vertical="center" wrapText="1"/>
    </xf>
    <xf numFmtId="49" fontId="0" fillId="0" borderId="26" xfId="0" applyNumberFormat="1" applyFont="1" applyFill="1" applyBorder="1" applyAlignment="1">
      <alignment horizontal="center" vertical="center" wrapText="1"/>
    </xf>
    <xf numFmtId="49" fontId="38" fillId="0" borderId="15" xfId="0" applyNumberFormat="1" applyFont="1" applyBorder="1" applyAlignment="1">
      <alignment horizontal="center" vertical="center" wrapText="1"/>
    </xf>
    <xf numFmtId="9" fontId="38" fillId="0" borderId="24" xfId="0" applyNumberFormat="1" applyFont="1" applyBorder="1" applyAlignment="1">
      <alignment horizontal="center" vertical="center" wrapText="1"/>
    </xf>
    <xf numFmtId="0" fontId="38" fillId="0" borderId="24" xfId="0" applyFont="1" applyBorder="1" applyAlignment="1">
      <alignment horizontal="center" vertical="center" wrapText="1"/>
    </xf>
    <xf numFmtId="9" fontId="41" fillId="0" borderId="24" xfId="49" applyNumberFormat="1" applyFont="1" applyFill="1" applyBorder="1" applyAlignment="1">
      <alignment horizontal="center" vertical="center" wrapText="1"/>
      <protection/>
    </xf>
    <xf numFmtId="0" fontId="37" fillId="29" borderId="26" xfId="0" applyFont="1" applyFill="1" applyBorder="1" applyAlignment="1">
      <alignment horizontal="center" vertical="center" wrapText="1"/>
    </xf>
    <xf numFmtId="0" fontId="37" fillId="29" borderId="28" xfId="0" applyFont="1" applyFill="1" applyBorder="1" applyAlignment="1">
      <alignment horizontal="center" vertical="center" wrapText="1"/>
    </xf>
    <xf numFmtId="0" fontId="21" fillId="0" borderId="0" xfId="0" applyFont="1" applyBorder="1" applyAlignment="1">
      <alignment horizontal="left" vertical="center" wrapText="1"/>
    </xf>
    <xf numFmtId="0" fontId="41" fillId="0" borderId="1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40" fillId="30" borderId="21" xfId="0" applyFont="1" applyFill="1" applyBorder="1" applyAlignment="1">
      <alignment horizontal="center" vertical="center"/>
    </xf>
    <xf numFmtId="0" fontId="40" fillId="30" borderId="22" xfId="0" applyFont="1" applyFill="1" applyBorder="1" applyAlignment="1">
      <alignment horizontal="center" vertical="center"/>
    </xf>
    <xf numFmtId="0" fontId="40" fillId="30" borderId="19" xfId="0" applyFont="1" applyFill="1" applyBorder="1" applyAlignment="1">
      <alignment horizontal="center" vertical="center"/>
    </xf>
    <xf numFmtId="0" fontId="18" fillId="30" borderId="38" xfId="0" applyFont="1" applyFill="1" applyBorder="1" applyAlignment="1">
      <alignment horizontal="center" vertical="center" wrapText="1"/>
    </xf>
    <xf numFmtId="0" fontId="18" fillId="30" borderId="30" xfId="0" applyFont="1" applyFill="1" applyBorder="1" applyAlignment="1">
      <alignment horizontal="center" vertical="center" wrapText="1"/>
    </xf>
    <xf numFmtId="0" fontId="40" fillId="30" borderId="38" xfId="0" applyFont="1" applyFill="1" applyBorder="1" applyAlignment="1">
      <alignment horizontal="center" vertical="center"/>
    </xf>
    <xf numFmtId="0" fontId="40" fillId="30" borderId="30" xfId="0" applyFont="1" applyFill="1" applyBorder="1" applyAlignment="1">
      <alignment horizontal="center" vertical="center"/>
    </xf>
    <xf numFmtId="0" fontId="40" fillId="30" borderId="39" xfId="0" applyFont="1" applyFill="1" applyBorder="1" applyAlignment="1">
      <alignment horizontal="center" vertical="center"/>
    </xf>
    <xf numFmtId="0" fontId="18" fillId="0" borderId="30" xfId="0" applyFont="1" applyFill="1" applyBorder="1" applyAlignment="1">
      <alignment horizontal="center" vertical="center" wrapText="1"/>
    </xf>
    <xf numFmtId="0" fontId="18" fillId="0" borderId="39" xfId="0" applyFont="1" applyFill="1" applyBorder="1" applyAlignment="1">
      <alignment horizontal="center" vertical="center" wrapText="1"/>
    </xf>
    <xf numFmtId="0" fontId="37" fillId="31" borderId="26" xfId="0" applyFont="1" applyFill="1" applyBorder="1" applyAlignment="1">
      <alignment horizontal="center" vertical="center" wrapText="1"/>
    </xf>
    <xf numFmtId="185" fontId="18" fillId="25" borderId="40" xfId="0" applyNumberFormat="1" applyFont="1" applyFill="1" applyBorder="1" applyAlignment="1">
      <alignment horizontal="center" vertical="center" wrapText="1"/>
    </xf>
    <xf numFmtId="185" fontId="18" fillId="25" borderId="41" xfId="0" applyNumberFormat="1"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5" xfId="0" applyFont="1" applyBorder="1" applyAlignment="1">
      <alignment horizontal="center" vertical="center" wrapText="1"/>
    </xf>
    <xf numFmtId="49" fontId="0" fillId="0" borderId="26" xfId="0" applyNumberFormat="1" applyFont="1" applyBorder="1" applyAlignment="1">
      <alignment horizontal="center" vertical="center" wrapText="1"/>
    </xf>
    <xf numFmtId="3" fontId="38" fillId="0" borderId="24" xfId="0" applyNumberFormat="1" applyFont="1" applyBorder="1" applyAlignment="1">
      <alignment horizontal="center" vertical="center" wrapText="1"/>
    </xf>
    <xf numFmtId="0" fontId="38" fillId="0" borderId="24" xfId="0" applyFont="1" applyBorder="1" applyAlignment="1" quotePrefix="1">
      <alignment horizontal="center" vertical="center" wrapText="1"/>
    </xf>
    <xf numFmtId="0" fontId="18" fillId="0" borderId="38"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39" xfId="0" applyFont="1" applyFill="1" applyBorder="1" applyAlignment="1">
      <alignment horizontal="center" vertical="center"/>
    </xf>
    <xf numFmtId="0" fontId="18" fillId="28" borderId="42" xfId="0" applyFont="1" applyFill="1" applyBorder="1" applyAlignment="1">
      <alignment horizontal="center" vertical="center" wrapText="1"/>
    </xf>
    <xf numFmtId="0" fontId="18" fillId="28" borderId="41" xfId="0" applyFont="1" applyFill="1" applyBorder="1" applyAlignment="1">
      <alignment horizontal="center" vertical="center" wrapText="1"/>
    </xf>
    <xf numFmtId="0" fontId="18" fillId="28" borderId="42" xfId="0" applyFont="1" applyFill="1" applyBorder="1" applyAlignment="1">
      <alignment horizontal="justify" vertical="center" wrapText="1"/>
    </xf>
    <xf numFmtId="0" fontId="18" fillId="28" borderId="41" xfId="0" applyFont="1" applyFill="1" applyBorder="1" applyAlignment="1">
      <alignment horizontal="justify" vertical="center" wrapText="1"/>
    </xf>
    <xf numFmtId="0" fontId="18" fillId="30" borderId="42" xfId="0" applyFont="1" applyFill="1" applyBorder="1" applyAlignment="1">
      <alignment horizontal="center" vertical="center" wrapText="1"/>
    </xf>
    <xf numFmtId="0" fontId="18" fillId="30" borderId="41" xfId="0" applyFont="1" applyFill="1" applyBorder="1" applyAlignment="1">
      <alignment horizontal="center" vertical="center" wrapText="1"/>
    </xf>
    <xf numFmtId="0" fontId="18" fillId="0" borderId="38" xfId="0" applyFont="1" applyFill="1" applyBorder="1" applyAlignment="1">
      <alignment horizontal="left" vertical="center" wrapText="1"/>
    </xf>
    <xf numFmtId="0" fontId="18" fillId="0" borderId="30" xfId="0" applyFont="1" applyFill="1" applyBorder="1" applyAlignment="1">
      <alignment horizontal="left" vertical="center" wrapText="1"/>
    </xf>
    <xf numFmtId="0" fontId="18" fillId="0" borderId="3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0" fillId="30" borderId="42" xfId="0" applyFont="1" applyFill="1" applyBorder="1" applyAlignment="1">
      <alignment horizontal="center" vertical="center" wrapText="1"/>
    </xf>
    <xf numFmtId="0" fontId="40" fillId="30" borderId="40" xfId="0" applyFont="1" applyFill="1" applyBorder="1" applyAlignment="1">
      <alignment horizontal="center" vertical="center" wrapText="1"/>
    </xf>
    <xf numFmtId="0" fontId="40" fillId="30" borderId="41" xfId="0" applyFont="1" applyFill="1" applyBorder="1" applyAlignment="1">
      <alignment horizontal="center" vertical="center" wrapText="1"/>
    </xf>
    <xf numFmtId="0" fontId="18" fillId="27" borderId="42" xfId="0" applyFont="1" applyFill="1" applyBorder="1" applyAlignment="1">
      <alignment horizontal="center" vertical="center" wrapText="1"/>
    </xf>
    <xf numFmtId="0" fontId="18" fillId="27" borderId="41"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19"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16"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0" fillId="0" borderId="38" xfId="0" applyFont="1" applyFill="1" applyBorder="1" applyAlignment="1">
      <alignment horizontal="left" vertical="center"/>
    </xf>
    <xf numFmtId="0" fontId="20" fillId="0" borderId="30" xfId="0" applyFont="1" applyFill="1" applyBorder="1" applyAlignment="1">
      <alignment horizontal="left" vertical="center"/>
    </xf>
    <xf numFmtId="0" fontId="20" fillId="0" borderId="39" xfId="0" applyFont="1" applyFill="1" applyBorder="1" applyAlignment="1">
      <alignment horizontal="left" vertical="center"/>
    </xf>
    <xf numFmtId="0" fontId="20" fillId="0" borderId="17" xfId="0" applyFont="1" applyFill="1" applyBorder="1" applyAlignment="1">
      <alignment horizontal="left" vertical="center"/>
    </xf>
    <xf numFmtId="185" fontId="0" fillId="0" borderId="15" xfId="0" applyNumberFormat="1" applyFont="1" applyBorder="1" applyAlignment="1">
      <alignment horizontal="center" vertical="center" wrapText="1"/>
    </xf>
    <xf numFmtId="10" fontId="0" fillId="26" borderId="43" xfId="0" applyNumberFormat="1" applyFont="1" applyFill="1" applyBorder="1" applyAlignment="1">
      <alignment horizontal="center" vertical="center" wrapText="1"/>
    </xf>
    <xf numFmtId="10" fontId="0" fillId="26" borderId="44" xfId="0" applyNumberFormat="1" applyFont="1" applyFill="1" applyBorder="1" applyAlignment="1">
      <alignment horizontal="center" vertical="center" wrapText="1"/>
    </xf>
    <xf numFmtId="10" fontId="0" fillId="26" borderId="45" xfId="0" applyNumberFormat="1" applyFont="1" applyFill="1" applyBorder="1" applyAlignment="1">
      <alignment horizontal="center" vertical="center" wrapText="1"/>
    </xf>
    <xf numFmtId="185" fontId="18" fillId="25" borderId="21" xfId="0" applyNumberFormat="1" applyFont="1" applyFill="1" applyBorder="1" applyAlignment="1">
      <alignment horizontal="center" vertical="center" wrapText="1"/>
    </xf>
    <xf numFmtId="185" fontId="18" fillId="25" borderId="22" xfId="0" applyNumberFormat="1" applyFont="1" applyFill="1" applyBorder="1" applyAlignment="1">
      <alignment horizontal="center" vertical="center" wrapText="1"/>
    </xf>
    <xf numFmtId="185" fontId="18" fillId="25" borderId="19" xfId="0" applyNumberFormat="1" applyFont="1" applyFill="1" applyBorder="1" applyAlignment="1">
      <alignment horizontal="center" vertical="center" wrapText="1"/>
    </xf>
    <xf numFmtId="185" fontId="18" fillId="25" borderId="16" xfId="0" applyNumberFormat="1" applyFont="1" applyFill="1" applyBorder="1" applyAlignment="1">
      <alignment horizontal="center" vertical="center" wrapText="1"/>
    </xf>
    <xf numFmtId="185" fontId="18" fillId="25" borderId="17" xfId="0" applyNumberFormat="1" applyFont="1" applyFill="1" applyBorder="1" applyAlignment="1">
      <alignment horizontal="center" vertical="center" wrapText="1"/>
    </xf>
    <xf numFmtId="185" fontId="18" fillId="25" borderId="18" xfId="0" applyNumberFormat="1" applyFont="1" applyFill="1" applyBorder="1" applyAlignment="1">
      <alignment horizontal="center" vertical="center" wrapText="1"/>
    </xf>
    <xf numFmtId="10" fontId="18" fillId="32" borderId="46" xfId="0" applyNumberFormat="1" applyFont="1" applyFill="1" applyBorder="1" applyAlignment="1">
      <alignment horizontal="center" vertical="center" wrapText="1"/>
    </xf>
    <xf numFmtId="10" fontId="18" fillId="32" borderId="41" xfId="0" applyNumberFormat="1" applyFont="1" applyFill="1" applyBorder="1" applyAlignment="1">
      <alignment horizontal="center" vertical="center"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KPT04_Main" xfId="49"/>
    <cellStyle name="Comma" xfId="50"/>
    <cellStyle name="Comma [0]" xfId="51"/>
    <cellStyle name="Currency" xfId="52"/>
    <cellStyle name="Currency [0]" xfId="53"/>
    <cellStyle name="Moneda 2" xfId="54"/>
    <cellStyle name="Neutral" xfId="55"/>
    <cellStyle name="Normal 2" xfId="56"/>
    <cellStyle name="Normal 3" xfId="57"/>
    <cellStyle name="Normal 4"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1362075</xdr:colOff>
      <xdr:row>0</xdr:row>
      <xdr:rowOff>76200</xdr:rowOff>
    </xdr:from>
    <xdr:to>
      <xdr:col>1</xdr:col>
      <xdr:colOff>466725</xdr:colOff>
      <xdr:row>3</xdr:row>
      <xdr:rowOff>247650</xdr:rowOff>
    </xdr:to>
    <xdr:pic>
      <xdr:nvPicPr>
        <xdr:cNvPr id="1" name="3 Imagen" descr="E:\DOCUMENTOS LENIS\Memoria pasar\1Escudo.jpg"/>
        <xdr:cNvPicPr preferRelativeResize="1">
          <a:picLocks noChangeAspect="1"/>
        </xdr:cNvPicPr>
      </xdr:nvPicPr>
      <xdr:blipFill>
        <a:blip r:embed="rId1"/>
        <a:stretch>
          <a:fillRect/>
        </a:stretch>
      </xdr:blipFill>
      <xdr:spPr>
        <a:xfrm>
          <a:off x="1362075" y="76200"/>
          <a:ext cx="895350" cy="1038225"/>
        </a:xfrm>
        <a:prstGeom prst="rect">
          <a:avLst/>
        </a:prstGeom>
        <a:noFill/>
        <a:ln w="9525" cmpd="sng">
          <a:noFill/>
        </a:ln>
      </xdr:spPr>
    </xdr:pic>
    <xdr:clientData/>
  </xdr:twoCellAnchor>
  <xdr:twoCellAnchor editAs="oneCell">
    <xdr:from>
      <xdr:col>0</xdr:col>
      <xdr:colOff>1362075</xdr:colOff>
      <xdr:row>0</xdr:row>
      <xdr:rowOff>76200</xdr:rowOff>
    </xdr:from>
    <xdr:to>
      <xdr:col>1</xdr:col>
      <xdr:colOff>476250</xdr:colOff>
      <xdr:row>3</xdr:row>
      <xdr:rowOff>247650</xdr:rowOff>
    </xdr:to>
    <xdr:pic>
      <xdr:nvPicPr>
        <xdr:cNvPr id="2" name="3 Imagen" descr="E:\DOCUMENTOS LENIS\Memoria pasar\1Escudo.jpg"/>
        <xdr:cNvPicPr preferRelativeResize="1">
          <a:picLocks noChangeAspect="1"/>
        </xdr:cNvPicPr>
      </xdr:nvPicPr>
      <xdr:blipFill>
        <a:blip r:embed="rId1"/>
        <a:stretch>
          <a:fillRect/>
        </a:stretch>
      </xdr:blipFill>
      <xdr:spPr>
        <a:xfrm>
          <a:off x="1362075" y="76200"/>
          <a:ext cx="90487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143"/>
  <sheetViews>
    <sheetView tabSelected="1" zoomScale="40" zoomScaleNormal="40" zoomScalePageLayoutView="0" workbookViewId="0" topLeftCell="I1">
      <selection activeCell="X131" sqref="X131:X132"/>
    </sheetView>
  </sheetViews>
  <sheetFormatPr defaultColWidth="11.421875" defaultRowHeight="12.75"/>
  <cols>
    <col min="1" max="1" width="26.8515625" style="6" customWidth="1"/>
    <col min="2" max="2" width="27.28125" style="6" customWidth="1"/>
    <col min="3" max="3" width="19.421875" style="6" customWidth="1"/>
    <col min="4" max="4" width="38.57421875" style="6" customWidth="1"/>
    <col min="5" max="5" width="12.7109375" style="6" customWidth="1"/>
    <col min="6" max="6" width="15.7109375" style="6" customWidth="1"/>
    <col min="7" max="7" width="22.7109375" style="18" customWidth="1"/>
    <col min="8" max="8" width="31.57421875" style="6" customWidth="1"/>
    <col min="9" max="9" width="30.7109375" style="6" customWidth="1"/>
    <col min="10" max="10" width="12.7109375" style="6" customWidth="1"/>
    <col min="11" max="11" width="15.7109375" style="6" customWidth="1"/>
    <col min="12" max="12" width="21.28125" style="6" customWidth="1"/>
    <col min="13" max="13" width="16.57421875" style="6" customWidth="1"/>
    <col min="14" max="14" width="21.8515625" style="8" customWidth="1"/>
    <col min="15" max="15" width="37.00390625" style="8" customWidth="1"/>
    <col min="16" max="16" width="16.8515625" style="8" hidden="1" customWidth="1"/>
    <col min="17" max="18" width="19.7109375" style="8" customWidth="1"/>
    <col min="19" max="19" width="31.7109375" style="122" customWidth="1"/>
    <col min="20" max="20" width="33.421875" style="8" customWidth="1"/>
    <col min="21" max="21" width="21.28125" style="8" customWidth="1"/>
    <col min="22" max="23" width="22.57421875" style="52" customWidth="1"/>
    <col min="24" max="24" width="30.140625" style="52" customWidth="1"/>
    <col min="25" max="26" width="22.57421875" style="52" hidden="1" customWidth="1"/>
    <col min="27" max="27" width="47.421875" style="140" customWidth="1"/>
    <col min="28" max="28" width="25.28125" style="6" customWidth="1"/>
    <col min="29" max="29" width="21.00390625" style="2" customWidth="1"/>
    <col min="30" max="30" width="30.7109375" style="2" customWidth="1"/>
    <col min="31" max="16384" width="11.421875" style="2" customWidth="1"/>
  </cols>
  <sheetData>
    <row r="1" spans="1:28" ht="22.5" customHeight="1">
      <c r="A1" s="175"/>
      <c r="B1" s="176"/>
      <c r="C1" s="218" t="s">
        <v>315</v>
      </c>
      <c r="D1" s="219"/>
      <c r="E1" s="219"/>
      <c r="F1" s="219"/>
      <c r="G1" s="219"/>
      <c r="H1" s="219"/>
      <c r="I1" s="219"/>
      <c r="J1" s="219"/>
      <c r="K1" s="219"/>
      <c r="L1" s="219"/>
      <c r="M1" s="219"/>
      <c r="N1" s="219"/>
      <c r="O1" s="219"/>
      <c r="P1" s="219"/>
      <c r="Q1" s="219"/>
      <c r="R1" s="219"/>
      <c r="S1" s="219"/>
      <c r="T1" s="219"/>
      <c r="U1" s="219"/>
      <c r="V1" s="219"/>
      <c r="W1" s="219"/>
      <c r="X1" s="219"/>
      <c r="Y1" s="219"/>
      <c r="Z1" s="219"/>
      <c r="AA1" s="220"/>
      <c r="AB1" s="11" t="s">
        <v>316</v>
      </c>
    </row>
    <row r="2" spans="1:28" ht="25.5" customHeight="1">
      <c r="A2" s="177"/>
      <c r="B2" s="178"/>
      <c r="C2" s="9"/>
      <c r="D2" s="10"/>
      <c r="E2" s="10"/>
      <c r="F2" s="10"/>
      <c r="G2" s="10"/>
      <c r="H2" s="10"/>
      <c r="I2" s="10"/>
      <c r="J2" s="10"/>
      <c r="K2" s="10"/>
      <c r="L2" s="10"/>
      <c r="M2" s="10"/>
      <c r="N2" s="10"/>
      <c r="O2" s="10"/>
      <c r="P2" s="10"/>
      <c r="Q2" s="10"/>
      <c r="R2" s="10"/>
      <c r="S2" s="110"/>
      <c r="T2" s="10"/>
      <c r="U2" s="10"/>
      <c r="V2" s="10"/>
      <c r="W2" s="10"/>
      <c r="X2" s="5"/>
      <c r="Y2" s="10"/>
      <c r="Z2" s="10"/>
      <c r="AA2" s="126"/>
      <c r="AB2" s="12" t="s">
        <v>336</v>
      </c>
    </row>
    <row r="3" spans="1:28" ht="20.25" customHeight="1">
      <c r="A3" s="177"/>
      <c r="B3" s="178"/>
      <c r="C3" s="221" t="s">
        <v>2</v>
      </c>
      <c r="D3" s="222"/>
      <c r="E3" s="222"/>
      <c r="F3" s="222"/>
      <c r="G3" s="222"/>
      <c r="H3" s="222"/>
      <c r="I3" s="222"/>
      <c r="J3" s="222"/>
      <c r="K3" s="222"/>
      <c r="L3" s="222"/>
      <c r="M3" s="222"/>
      <c r="N3" s="222"/>
      <c r="O3" s="222"/>
      <c r="P3" s="222"/>
      <c r="Q3" s="222"/>
      <c r="R3" s="222"/>
      <c r="S3" s="222"/>
      <c r="T3" s="222"/>
      <c r="U3" s="222"/>
      <c r="V3" s="222"/>
      <c r="W3" s="222"/>
      <c r="X3" s="222"/>
      <c r="Y3" s="222"/>
      <c r="Z3" s="222"/>
      <c r="AA3" s="223"/>
      <c r="AB3" s="12" t="s">
        <v>338</v>
      </c>
    </row>
    <row r="4" spans="1:28" ht="27.75" customHeight="1" thickBot="1">
      <c r="A4" s="179"/>
      <c r="B4" s="180"/>
      <c r="C4" s="224" t="s">
        <v>3</v>
      </c>
      <c r="D4" s="225"/>
      <c r="E4" s="225"/>
      <c r="F4" s="225"/>
      <c r="G4" s="225"/>
      <c r="H4" s="225"/>
      <c r="I4" s="225"/>
      <c r="J4" s="225"/>
      <c r="K4" s="225"/>
      <c r="L4" s="225"/>
      <c r="M4" s="225"/>
      <c r="N4" s="225"/>
      <c r="O4" s="225"/>
      <c r="P4" s="225"/>
      <c r="Q4" s="225"/>
      <c r="R4" s="225"/>
      <c r="S4" s="225"/>
      <c r="T4" s="225"/>
      <c r="U4" s="225"/>
      <c r="V4" s="225"/>
      <c r="W4" s="225"/>
      <c r="X4" s="225"/>
      <c r="Y4" s="225"/>
      <c r="Z4" s="225"/>
      <c r="AA4" s="226"/>
      <c r="AB4" s="13" t="s">
        <v>5</v>
      </c>
    </row>
    <row r="5" spans="1:28" ht="20.25" customHeight="1" thickBot="1">
      <c r="A5" s="227" t="s">
        <v>317</v>
      </c>
      <c r="B5" s="228"/>
      <c r="C5" s="228"/>
      <c r="D5" s="228"/>
      <c r="E5" s="228"/>
      <c r="F5" s="228"/>
      <c r="G5" s="229"/>
      <c r="H5" s="230" t="s">
        <v>334</v>
      </c>
      <c r="I5" s="230"/>
      <c r="J5" s="230"/>
      <c r="K5" s="230"/>
      <c r="L5" s="230"/>
      <c r="M5" s="230"/>
      <c r="N5" s="200"/>
      <c r="O5" s="201"/>
      <c r="P5" s="201"/>
      <c r="Q5" s="201"/>
      <c r="R5" s="201"/>
      <c r="S5" s="201"/>
      <c r="T5" s="201"/>
      <c r="U5" s="201"/>
      <c r="V5" s="201"/>
      <c r="W5" s="201"/>
      <c r="X5" s="201"/>
      <c r="Y5" s="201"/>
      <c r="Z5" s="201"/>
      <c r="AA5" s="201"/>
      <c r="AB5" s="202"/>
    </row>
    <row r="6" spans="1:28" ht="24" customHeight="1" thickBot="1">
      <c r="A6" s="209" t="s">
        <v>333</v>
      </c>
      <c r="B6" s="210"/>
      <c r="C6" s="210"/>
      <c r="D6" s="210"/>
      <c r="E6" s="210"/>
      <c r="F6" s="210"/>
      <c r="G6" s="210"/>
      <c r="H6" s="210"/>
      <c r="I6" s="210"/>
      <c r="J6" s="210"/>
      <c r="K6" s="78"/>
      <c r="L6" s="211" t="s">
        <v>335</v>
      </c>
      <c r="M6" s="189"/>
      <c r="N6" s="189"/>
      <c r="O6" s="189"/>
      <c r="P6" s="189"/>
      <c r="Q6" s="189"/>
      <c r="R6" s="189"/>
      <c r="S6" s="189"/>
      <c r="T6" s="189"/>
      <c r="U6" s="189"/>
      <c r="V6" s="189"/>
      <c r="W6" s="189"/>
      <c r="X6" s="189"/>
      <c r="Y6" s="189"/>
      <c r="Z6" s="189"/>
      <c r="AA6" s="189"/>
      <c r="AB6" s="190"/>
    </row>
    <row r="7" spans="1:28" s="3" customFormat="1" ht="9" customHeight="1" thickBot="1">
      <c r="A7" s="212"/>
      <c r="B7" s="212"/>
      <c r="C7" s="212"/>
      <c r="D7" s="212"/>
      <c r="E7" s="212"/>
      <c r="F7" s="212"/>
      <c r="G7" s="212"/>
      <c r="H7" s="5"/>
      <c r="I7" s="7"/>
      <c r="J7" s="7"/>
      <c r="K7" s="7"/>
      <c r="L7" s="7"/>
      <c r="M7" s="7"/>
      <c r="N7" s="7"/>
      <c r="O7" s="7"/>
      <c r="P7" s="7"/>
      <c r="Q7" s="7"/>
      <c r="R7" s="7"/>
      <c r="S7" s="111"/>
      <c r="T7" s="7"/>
      <c r="U7" s="7"/>
      <c r="V7" s="7"/>
      <c r="W7" s="7"/>
      <c r="X7" s="7"/>
      <c r="Y7" s="7"/>
      <c r="Z7" s="7"/>
      <c r="AA7" s="127"/>
      <c r="AB7" s="7"/>
    </row>
    <row r="8" spans="1:28" s="3" customFormat="1" ht="24" customHeight="1" thickBot="1">
      <c r="A8" s="184" t="s">
        <v>26</v>
      </c>
      <c r="B8" s="185"/>
      <c r="C8" s="185"/>
      <c r="D8" s="185"/>
      <c r="E8" s="185"/>
      <c r="F8" s="185"/>
      <c r="G8" s="185"/>
      <c r="H8" s="185"/>
      <c r="I8" s="185"/>
      <c r="J8" s="185"/>
      <c r="K8" s="185"/>
      <c r="L8" s="189" t="s">
        <v>13</v>
      </c>
      <c r="M8" s="189"/>
      <c r="N8" s="190"/>
      <c r="O8" s="211" t="s">
        <v>27</v>
      </c>
      <c r="P8" s="189"/>
      <c r="Q8" s="190"/>
      <c r="R8" s="211" t="s">
        <v>318</v>
      </c>
      <c r="S8" s="190"/>
      <c r="T8" s="211" t="s">
        <v>319</v>
      </c>
      <c r="U8" s="189"/>
      <c r="V8" s="189"/>
      <c r="W8" s="189"/>
      <c r="X8" s="190"/>
      <c r="Y8" s="211" t="s">
        <v>320</v>
      </c>
      <c r="Z8" s="189"/>
      <c r="AA8" s="128" t="s">
        <v>321</v>
      </c>
      <c r="AB8" s="79" t="s">
        <v>14</v>
      </c>
    </row>
    <row r="9" spans="1:28" s="4" customFormat="1" ht="24" customHeight="1" thickBot="1">
      <c r="A9" s="213" t="s">
        <v>15</v>
      </c>
      <c r="B9" s="213" t="s">
        <v>16</v>
      </c>
      <c r="C9" s="213" t="s">
        <v>17</v>
      </c>
      <c r="D9" s="181" t="s">
        <v>18</v>
      </c>
      <c r="E9" s="182"/>
      <c r="F9" s="183"/>
      <c r="G9" s="213" t="s">
        <v>19</v>
      </c>
      <c r="H9" s="213" t="s">
        <v>20</v>
      </c>
      <c r="I9" s="186" t="s">
        <v>322</v>
      </c>
      <c r="J9" s="187"/>
      <c r="K9" s="188"/>
      <c r="L9" s="80">
        <v>1</v>
      </c>
      <c r="M9" s="80">
        <v>2</v>
      </c>
      <c r="N9" s="80">
        <v>3</v>
      </c>
      <c r="O9" s="80">
        <v>4</v>
      </c>
      <c r="P9" s="80">
        <v>5</v>
      </c>
      <c r="Q9" s="80">
        <v>6</v>
      </c>
      <c r="R9" s="80">
        <v>7</v>
      </c>
      <c r="S9" s="112">
        <v>8</v>
      </c>
      <c r="T9" s="80">
        <v>9</v>
      </c>
      <c r="U9" s="80">
        <v>10</v>
      </c>
      <c r="V9" s="80">
        <v>11</v>
      </c>
      <c r="W9" s="80">
        <v>12</v>
      </c>
      <c r="X9" s="80">
        <v>13</v>
      </c>
      <c r="Y9" s="80">
        <v>14</v>
      </c>
      <c r="Z9" s="80">
        <v>15</v>
      </c>
      <c r="AA9" s="129">
        <v>16</v>
      </c>
      <c r="AB9" s="80">
        <v>17</v>
      </c>
    </row>
    <row r="10" spans="1:28" s="1" customFormat="1" ht="95.25" customHeight="1" thickBot="1">
      <c r="A10" s="214"/>
      <c r="B10" s="214"/>
      <c r="C10" s="214"/>
      <c r="D10" s="213" t="s">
        <v>21</v>
      </c>
      <c r="E10" s="213" t="s">
        <v>22</v>
      </c>
      <c r="F10" s="213" t="s">
        <v>23</v>
      </c>
      <c r="G10" s="214"/>
      <c r="H10" s="214"/>
      <c r="I10" s="213" t="s">
        <v>21</v>
      </c>
      <c r="J10" s="213" t="s">
        <v>24</v>
      </c>
      <c r="K10" s="213" t="s">
        <v>25</v>
      </c>
      <c r="L10" s="207" t="s">
        <v>4</v>
      </c>
      <c r="M10" s="207" t="s">
        <v>6</v>
      </c>
      <c r="N10" s="207" t="s">
        <v>7</v>
      </c>
      <c r="O10" s="207" t="s">
        <v>30</v>
      </c>
      <c r="P10" s="207" t="s">
        <v>29</v>
      </c>
      <c r="Q10" s="207" t="s">
        <v>28</v>
      </c>
      <c r="R10" s="203" t="s">
        <v>323</v>
      </c>
      <c r="S10" s="113" t="s">
        <v>324</v>
      </c>
      <c r="T10" s="216" t="s">
        <v>8</v>
      </c>
      <c r="U10" s="216" t="s">
        <v>1</v>
      </c>
      <c r="V10" s="216" t="s">
        <v>325</v>
      </c>
      <c r="W10" s="203" t="s">
        <v>326</v>
      </c>
      <c r="X10" s="81" t="s">
        <v>327</v>
      </c>
      <c r="Y10" s="203" t="s">
        <v>328</v>
      </c>
      <c r="Z10" s="203" t="s">
        <v>329</v>
      </c>
      <c r="AA10" s="205" t="s">
        <v>330</v>
      </c>
      <c r="AB10" s="207" t="s">
        <v>0</v>
      </c>
    </row>
    <row r="11" spans="1:28" s="1" customFormat="1" ht="43.5" customHeight="1" thickBot="1">
      <c r="A11" s="215"/>
      <c r="B11" s="215"/>
      <c r="C11" s="215"/>
      <c r="D11" s="215"/>
      <c r="E11" s="215"/>
      <c r="F11" s="215"/>
      <c r="G11" s="215"/>
      <c r="H11" s="215"/>
      <c r="I11" s="215"/>
      <c r="J11" s="215"/>
      <c r="K11" s="215"/>
      <c r="L11" s="208"/>
      <c r="M11" s="208"/>
      <c r="N11" s="208"/>
      <c r="O11" s="208"/>
      <c r="P11" s="208"/>
      <c r="Q11" s="208"/>
      <c r="R11" s="204"/>
      <c r="S11" s="113" t="s">
        <v>331</v>
      </c>
      <c r="T11" s="217"/>
      <c r="U11" s="217"/>
      <c r="V11" s="217"/>
      <c r="W11" s="204"/>
      <c r="X11" s="81" t="s">
        <v>332</v>
      </c>
      <c r="Y11" s="204"/>
      <c r="Z11" s="204"/>
      <c r="AA11" s="206"/>
      <c r="AB11" s="208"/>
    </row>
    <row r="12" spans="1:28" s="1" customFormat="1" ht="52.5" customHeight="1">
      <c r="A12" s="191" t="s">
        <v>248</v>
      </c>
      <c r="B12" s="164" t="s">
        <v>31</v>
      </c>
      <c r="C12" s="158">
        <v>13.15</v>
      </c>
      <c r="D12" s="158" t="s">
        <v>33</v>
      </c>
      <c r="E12" s="158">
        <v>0</v>
      </c>
      <c r="F12" s="158">
        <v>2</v>
      </c>
      <c r="G12" s="158" t="s">
        <v>247</v>
      </c>
      <c r="H12" s="158" t="s">
        <v>246</v>
      </c>
      <c r="I12" s="158" t="s">
        <v>245</v>
      </c>
      <c r="J12" s="159">
        <v>1</v>
      </c>
      <c r="K12" s="168">
        <v>1</v>
      </c>
      <c r="L12" s="166" t="s">
        <v>244</v>
      </c>
      <c r="M12" s="145" t="s">
        <v>104</v>
      </c>
      <c r="N12" s="145" t="s">
        <v>174</v>
      </c>
      <c r="O12" s="91" t="s">
        <v>165</v>
      </c>
      <c r="P12" s="20">
        <v>1</v>
      </c>
      <c r="Q12" s="20">
        <v>1</v>
      </c>
      <c r="R12" s="20">
        <v>0</v>
      </c>
      <c r="S12" s="109">
        <f>R12/Q12</f>
        <v>0</v>
      </c>
      <c r="T12" s="145" t="s">
        <v>388</v>
      </c>
      <c r="U12" s="145" t="s">
        <v>389</v>
      </c>
      <c r="V12" s="146">
        <f>992655007+24100000+10700000+243844993</f>
        <v>1271300000</v>
      </c>
      <c r="W12" s="146">
        <f>37600000+21600000+6000000</f>
        <v>65200000</v>
      </c>
      <c r="X12" s="154">
        <f>W12/V12</f>
        <v>0.0512860851097302</v>
      </c>
      <c r="Y12" s="87"/>
      <c r="Z12" s="87" t="s">
        <v>399</v>
      </c>
      <c r="AA12" s="92" t="s">
        <v>340</v>
      </c>
      <c r="AB12" s="151" t="s">
        <v>103</v>
      </c>
    </row>
    <row r="13" spans="1:28" s="1" customFormat="1" ht="45" customHeight="1">
      <c r="A13" s="191"/>
      <c r="B13" s="164"/>
      <c r="C13" s="158"/>
      <c r="D13" s="158"/>
      <c r="E13" s="158"/>
      <c r="F13" s="158"/>
      <c r="G13" s="158"/>
      <c r="H13" s="158"/>
      <c r="I13" s="158"/>
      <c r="J13" s="159"/>
      <c r="K13" s="168"/>
      <c r="L13" s="166"/>
      <c r="M13" s="145"/>
      <c r="N13" s="145"/>
      <c r="O13" s="90" t="s">
        <v>166</v>
      </c>
      <c r="P13" s="20">
        <v>0</v>
      </c>
      <c r="Q13" s="20">
        <v>2</v>
      </c>
      <c r="R13" s="20">
        <v>1</v>
      </c>
      <c r="S13" s="123">
        <f aca="true" t="shared" si="0" ref="S13:S76">R13/Q13</f>
        <v>0.5</v>
      </c>
      <c r="T13" s="145"/>
      <c r="U13" s="145"/>
      <c r="V13" s="146"/>
      <c r="W13" s="146"/>
      <c r="X13" s="155"/>
      <c r="Y13" s="87">
        <v>617</v>
      </c>
      <c r="Z13" s="87" t="s">
        <v>341</v>
      </c>
      <c r="AA13" s="92" t="s">
        <v>342</v>
      </c>
      <c r="AB13" s="151"/>
    </row>
    <row r="14" spans="1:28" s="1" customFormat="1" ht="45" customHeight="1">
      <c r="A14" s="191"/>
      <c r="B14" s="164"/>
      <c r="C14" s="158"/>
      <c r="D14" s="158"/>
      <c r="E14" s="158"/>
      <c r="F14" s="158"/>
      <c r="G14" s="158"/>
      <c r="H14" s="158"/>
      <c r="I14" s="158"/>
      <c r="J14" s="159"/>
      <c r="K14" s="168"/>
      <c r="L14" s="166"/>
      <c r="M14" s="145"/>
      <c r="N14" s="145"/>
      <c r="O14" s="90" t="s">
        <v>167</v>
      </c>
      <c r="P14" s="88">
        <v>1</v>
      </c>
      <c r="Q14" s="88">
        <v>1</v>
      </c>
      <c r="R14" s="88">
        <v>1</v>
      </c>
      <c r="S14" s="123">
        <f t="shared" si="0"/>
        <v>1</v>
      </c>
      <c r="T14" s="145"/>
      <c r="U14" s="145"/>
      <c r="V14" s="146"/>
      <c r="W14" s="146"/>
      <c r="X14" s="155"/>
      <c r="Y14" s="93">
        <v>304764</v>
      </c>
      <c r="Z14" s="87" t="s">
        <v>343</v>
      </c>
      <c r="AA14" s="92" t="s">
        <v>344</v>
      </c>
      <c r="AB14" s="151"/>
    </row>
    <row r="15" spans="1:28" s="1" customFormat="1" ht="43.5" customHeight="1">
      <c r="A15" s="191"/>
      <c r="B15" s="164"/>
      <c r="C15" s="158" t="s">
        <v>32</v>
      </c>
      <c r="D15" s="158" t="s">
        <v>33</v>
      </c>
      <c r="E15" s="159">
        <v>0.3</v>
      </c>
      <c r="F15" s="159">
        <v>0.7</v>
      </c>
      <c r="G15" s="158"/>
      <c r="H15" s="158" t="s">
        <v>34</v>
      </c>
      <c r="I15" s="158" t="s">
        <v>35</v>
      </c>
      <c r="J15" s="159">
        <v>0.3</v>
      </c>
      <c r="K15" s="168">
        <v>0.7</v>
      </c>
      <c r="L15" s="166"/>
      <c r="M15" s="145"/>
      <c r="N15" s="145"/>
      <c r="O15" s="90" t="s">
        <v>168</v>
      </c>
      <c r="P15" s="88">
        <v>0</v>
      </c>
      <c r="Q15" s="88">
        <v>0.15</v>
      </c>
      <c r="R15" s="88">
        <v>0</v>
      </c>
      <c r="S15" s="123">
        <f t="shared" si="0"/>
        <v>0</v>
      </c>
      <c r="T15" s="145"/>
      <c r="U15" s="145"/>
      <c r="V15" s="146"/>
      <c r="W15" s="146"/>
      <c r="X15" s="155"/>
      <c r="Y15" s="93">
        <v>304764</v>
      </c>
      <c r="Z15" s="87" t="s">
        <v>343</v>
      </c>
      <c r="AA15" s="92" t="s">
        <v>345</v>
      </c>
      <c r="AB15" s="151"/>
    </row>
    <row r="16" spans="1:28" s="1" customFormat="1" ht="196.5" customHeight="1">
      <c r="A16" s="191"/>
      <c r="B16" s="164"/>
      <c r="C16" s="158"/>
      <c r="D16" s="158"/>
      <c r="E16" s="159"/>
      <c r="F16" s="159"/>
      <c r="G16" s="158"/>
      <c r="H16" s="158"/>
      <c r="I16" s="158"/>
      <c r="J16" s="159"/>
      <c r="K16" s="168"/>
      <c r="L16" s="166"/>
      <c r="M16" s="145"/>
      <c r="N16" s="145"/>
      <c r="O16" s="90" t="s">
        <v>169</v>
      </c>
      <c r="P16" s="20">
        <v>347</v>
      </c>
      <c r="Q16" s="20">
        <v>600</v>
      </c>
      <c r="R16" s="20">
        <v>110</v>
      </c>
      <c r="S16" s="123">
        <f t="shared" si="0"/>
        <v>0.18333333333333332</v>
      </c>
      <c r="T16" s="145"/>
      <c r="U16" s="145"/>
      <c r="V16" s="146"/>
      <c r="W16" s="146"/>
      <c r="X16" s="155"/>
      <c r="Y16" s="93">
        <v>304764</v>
      </c>
      <c r="Z16" s="87" t="s">
        <v>343</v>
      </c>
      <c r="AA16" s="92" t="s">
        <v>400</v>
      </c>
      <c r="AB16" s="151"/>
    </row>
    <row r="17" spans="1:28" s="1" customFormat="1" ht="94.5" customHeight="1">
      <c r="A17" s="191"/>
      <c r="B17" s="164"/>
      <c r="C17" s="158"/>
      <c r="D17" s="158"/>
      <c r="E17" s="159"/>
      <c r="F17" s="159"/>
      <c r="G17" s="158"/>
      <c r="H17" s="158"/>
      <c r="I17" s="158"/>
      <c r="J17" s="159"/>
      <c r="K17" s="168"/>
      <c r="L17" s="166"/>
      <c r="M17" s="145"/>
      <c r="N17" s="145"/>
      <c r="O17" s="90" t="s">
        <v>170</v>
      </c>
      <c r="P17" s="20">
        <v>0</v>
      </c>
      <c r="Q17" s="20">
        <v>1</v>
      </c>
      <c r="R17" s="20">
        <v>1</v>
      </c>
      <c r="S17" s="123">
        <f t="shared" si="0"/>
        <v>1</v>
      </c>
      <c r="T17" s="145"/>
      <c r="U17" s="145"/>
      <c r="V17" s="146"/>
      <c r="W17" s="146"/>
      <c r="X17" s="155"/>
      <c r="Y17" s="93">
        <v>304764</v>
      </c>
      <c r="Z17" s="87" t="s">
        <v>343</v>
      </c>
      <c r="AA17" s="92" t="s">
        <v>401</v>
      </c>
      <c r="AB17" s="151"/>
    </row>
    <row r="18" spans="1:28" s="1" customFormat="1" ht="40.5" customHeight="1">
      <c r="A18" s="191"/>
      <c r="B18" s="164"/>
      <c r="C18" s="158"/>
      <c r="D18" s="158"/>
      <c r="E18" s="159"/>
      <c r="F18" s="159"/>
      <c r="G18" s="158"/>
      <c r="H18" s="158"/>
      <c r="I18" s="158"/>
      <c r="J18" s="159"/>
      <c r="K18" s="168"/>
      <c r="L18" s="166"/>
      <c r="M18" s="145"/>
      <c r="N18" s="145"/>
      <c r="O18" s="90" t="s">
        <v>187</v>
      </c>
      <c r="P18" s="88">
        <v>0</v>
      </c>
      <c r="Q18" s="88">
        <v>0.15</v>
      </c>
      <c r="R18" s="88">
        <v>0</v>
      </c>
      <c r="S18" s="123">
        <f t="shared" si="0"/>
        <v>0</v>
      </c>
      <c r="T18" s="145"/>
      <c r="U18" s="145"/>
      <c r="V18" s="146"/>
      <c r="W18" s="146"/>
      <c r="X18" s="155"/>
      <c r="Y18" s="93">
        <v>304764</v>
      </c>
      <c r="Z18" s="87" t="s">
        <v>343</v>
      </c>
      <c r="AA18" s="92" t="s">
        <v>345</v>
      </c>
      <c r="AB18" s="151"/>
    </row>
    <row r="19" spans="1:28" s="1" customFormat="1" ht="183" customHeight="1">
      <c r="A19" s="191"/>
      <c r="B19" s="164"/>
      <c r="C19" s="158" t="s">
        <v>32</v>
      </c>
      <c r="D19" s="158" t="s">
        <v>33</v>
      </c>
      <c r="E19" s="159">
        <v>0.3</v>
      </c>
      <c r="F19" s="159">
        <v>0.7</v>
      </c>
      <c r="G19" s="158"/>
      <c r="H19" s="158" t="s">
        <v>36</v>
      </c>
      <c r="I19" s="158" t="s">
        <v>37</v>
      </c>
      <c r="J19" s="158" t="s">
        <v>38</v>
      </c>
      <c r="K19" s="199" t="s">
        <v>39</v>
      </c>
      <c r="L19" s="166"/>
      <c r="M19" s="145"/>
      <c r="N19" s="145"/>
      <c r="O19" s="90" t="s">
        <v>188</v>
      </c>
      <c r="P19" s="99">
        <v>30</v>
      </c>
      <c r="Q19" s="99">
        <v>10</v>
      </c>
      <c r="R19" s="99">
        <v>10</v>
      </c>
      <c r="S19" s="123">
        <f t="shared" si="0"/>
        <v>1</v>
      </c>
      <c r="T19" s="145"/>
      <c r="U19" s="145"/>
      <c r="V19" s="146"/>
      <c r="W19" s="146"/>
      <c r="X19" s="155"/>
      <c r="Y19" s="89">
        <v>22913</v>
      </c>
      <c r="Z19" s="87" t="s">
        <v>343</v>
      </c>
      <c r="AA19" s="92" t="s">
        <v>493</v>
      </c>
      <c r="AB19" s="151"/>
    </row>
    <row r="20" spans="1:28" s="1" customFormat="1" ht="49.5" customHeight="1">
      <c r="A20" s="191"/>
      <c r="B20" s="164"/>
      <c r="C20" s="158"/>
      <c r="D20" s="158"/>
      <c r="E20" s="159"/>
      <c r="F20" s="159"/>
      <c r="G20" s="158"/>
      <c r="H20" s="158"/>
      <c r="I20" s="158"/>
      <c r="J20" s="158"/>
      <c r="K20" s="199"/>
      <c r="L20" s="166"/>
      <c r="M20" s="145"/>
      <c r="N20" s="145"/>
      <c r="O20" s="91" t="s">
        <v>235</v>
      </c>
      <c r="P20" s="20">
        <v>0</v>
      </c>
      <c r="Q20" s="20">
        <v>2</v>
      </c>
      <c r="R20" s="20">
        <v>0</v>
      </c>
      <c r="S20" s="123">
        <f t="shared" si="0"/>
        <v>0</v>
      </c>
      <c r="T20" s="145"/>
      <c r="U20" s="145"/>
      <c r="V20" s="146"/>
      <c r="W20" s="146"/>
      <c r="X20" s="156"/>
      <c r="Y20" s="93">
        <v>304764</v>
      </c>
      <c r="Z20" s="87" t="s">
        <v>343</v>
      </c>
      <c r="AA20" s="92" t="s">
        <v>346</v>
      </c>
      <c r="AB20" s="151"/>
    </row>
    <row r="21" spans="1:28" s="1" customFormat="1" ht="118.5" customHeight="1">
      <c r="A21" s="191"/>
      <c r="B21" s="164"/>
      <c r="C21" s="57">
        <v>13.15</v>
      </c>
      <c r="D21" s="57" t="s">
        <v>40</v>
      </c>
      <c r="E21" s="57" t="s">
        <v>41</v>
      </c>
      <c r="F21" s="58">
        <v>0.8</v>
      </c>
      <c r="G21" s="57" t="s">
        <v>42</v>
      </c>
      <c r="H21" s="57" t="s">
        <v>251</v>
      </c>
      <c r="I21" s="57" t="s">
        <v>250</v>
      </c>
      <c r="J21" s="57">
        <v>1</v>
      </c>
      <c r="K21" s="69">
        <v>1</v>
      </c>
      <c r="L21" s="166" t="s">
        <v>249</v>
      </c>
      <c r="M21" s="145" t="s">
        <v>105</v>
      </c>
      <c r="N21" s="145" t="s">
        <v>175</v>
      </c>
      <c r="O21" s="100" t="s">
        <v>171</v>
      </c>
      <c r="P21" s="20">
        <v>1</v>
      </c>
      <c r="Q21" s="20">
        <v>1</v>
      </c>
      <c r="R21" s="20">
        <v>1</v>
      </c>
      <c r="S21" s="123">
        <f t="shared" si="0"/>
        <v>1</v>
      </c>
      <c r="T21" s="152" t="s">
        <v>390</v>
      </c>
      <c r="U21" s="145" t="s">
        <v>391</v>
      </c>
      <c r="V21" s="146">
        <f>564398701+786513+518599379+226418359</f>
        <v>1310202952</v>
      </c>
      <c r="W21" s="146">
        <v>7900000</v>
      </c>
      <c r="X21" s="157">
        <f>W21/V21</f>
        <v>0.006029600214181169</v>
      </c>
      <c r="Y21" s="93">
        <v>304764</v>
      </c>
      <c r="Z21" s="87" t="s">
        <v>343</v>
      </c>
      <c r="AA21" s="92" t="s">
        <v>402</v>
      </c>
      <c r="AB21" s="151" t="s">
        <v>103</v>
      </c>
    </row>
    <row r="22" spans="1:28" s="1" customFormat="1" ht="72.75" customHeight="1">
      <c r="A22" s="191"/>
      <c r="B22" s="164"/>
      <c r="C22" s="158" t="s">
        <v>32</v>
      </c>
      <c r="D22" s="158" t="s">
        <v>40</v>
      </c>
      <c r="E22" s="158" t="s">
        <v>41</v>
      </c>
      <c r="F22" s="159">
        <v>0.8</v>
      </c>
      <c r="G22" s="158" t="s">
        <v>42</v>
      </c>
      <c r="H22" s="158" t="s">
        <v>43</v>
      </c>
      <c r="I22" s="158" t="s">
        <v>44</v>
      </c>
      <c r="J22" s="158" t="s">
        <v>45</v>
      </c>
      <c r="K22" s="198" t="s">
        <v>46</v>
      </c>
      <c r="L22" s="166"/>
      <c r="M22" s="145"/>
      <c r="N22" s="145"/>
      <c r="O22" s="91" t="s">
        <v>172</v>
      </c>
      <c r="P22" s="20">
        <v>1500</v>
      </c>
      <c r="Q22" s="20">
        <v>4000</v>
      </c>
      <c r="R22" s="20">
        <v>3894</v>
      </c>
      <c r="S22" s="123">
        <f t="shared" si="0"/>
        <v>0.9735</v>
      </c>
      <c r="T22" s="153"/>
      <c r="U22" s="145"/>
      <c r="V22" s="146"/>
      <c r="W22" s="146"/>
      <c r="X22" s="155"/>
      <c r="Y22" s="93">
        <v>304764</v>
      </c>
      <c r="Z22" s="87" t="s">
        <v>343</v>
      </c>
      <c r="AA22" s="92" t="s">
        <v>347</v>
      </c>
      <c r="AB22" s="151"/>
    </row>
    <row r="23" spans="1:28" s="1" customFormat="1" ht="72.75" customHeight="1">
      <c r="A23" s="191"/>
      <c r="B23" s="164"/>
      <c r="C23" s="158"/>
      <c r="D23" s="158"/>
      <c r="E23" s="158"/>
      <c r="F23" s="159"/>
      <c r="G23" s="158"/>
      <c r="H23" s="158"/>
      <c r="I23" s="158"/>
      <c r="J23" s="158"/>
      <c r="K23" s="198"/>
      <c r="L23" s="166"/>
      <c r="M23" s="145"/>
      <c r="N23" s="145"/>
      <c r="O23" s="90" t="s">
        <v>189</v>
      </c>
      <c r="P23" s="20">
        <v>0</v>
      </c>
      <c r="Q23" s="20">
        <v>1</v>
      </c>
      <c r="R23" s="20">
        <v>1</v>
      </c>
      <c r="S23" s="123">
        <f t="shared" si="0"/>
        <v>1</v>
      </c>
      <c r="T23" s="153"/>
      <c r="U23" s="145"/>
      <c r="V23" s="146"/>
      <c r="W23" s="146"/>
      <c r="X23" s="156"/>
      <c r="Y23" s="93">
        <v>304764</v>
      </c>
      <c r="Z23" s="87" t="s">
        <v>343</v>
      </c>
      <c r="AA23" s="92" t="s">
        <v>403</v>
      </c>
      <c r="AB23" s="151"/>
    </row>
    <row r="24" spans="1:28" s="1" customFormat="1" ht="66" customHeight="1">
      <c r="A24" s="191"/>
      <c r="B24" s="164"/>
      <c r="C24" s="158">
        <v>11</v>
      </c>
      <c r="D24" s="158" t="s">
        <v>47</v>
      </c>
      <c r="E24" s="158" t="s">
        <v>41</v>
      </c>
      <c r="F24" s="159">
        <v>0.3</v>
      </c>
      <c r="G24" s="160" t="s">
        <v>261</v>
      </c>
      <c r="H24" s="158" t="s">
        <v>254</v>
      </c>
      <c r="I24" s="158" t="s">
        <v>253</v>
      </c>
      <c r="J24" s="158">
        <v>0</v>
      </c>
      <c r="K24" s="169">
        <v>2</v>
      </c>
      <c r="L24" s="166" t="s">
        <v>252</v>
      </c>
      <c r="M24" s="145" t="s">
        <v>106</v>
      </c>
      <c r="N24" s="145" t="s">
        <v>176</v>
      </c>
      <c r="O24" s="91" t="s">
        <v>190</v>
      </c>
      <c r="P24" s="20">
        <v>34</v>
      </c>
      <c r="Q24" s="20">
        <v>1</v>
      </c>
      <c r="R24" s="20">
        <v>0.5</v>
      </c>
      <c r="S24" s="123">
        <f t="shared" si="0"/>
        <v>0.5</v>
      </c>
      <c r="T24" s="145" t="s">
        <v>293</v>
      </c>
      <c r="U24" s="145" t="s">
        <v>292</v>
      </c>
      <c r="V24" s="146">
        <v>4800000</v>
      </c>
      <c r="W24" s="146">
        <v>4800000</v>
      </c>
      <c r="X24" s="157">
        <f>W24/V24</f>
        <v>1</v>
      </c>
      <c r="Y24" s="87" t="s">
        <v>444</v>
      </c>
      <c r="Z24" s="87" t="s">
        <v>417</v>
      </c>
      <c r="AA24" s="92" t="s">
        <v>445</v>
      </c>
      <c r="AB24" s="151" t="s">
        <v>103</v>
      </c>
    </row>
    <row r="25" spans="1:28" s="1" customFormat="1" ht="45" customHeight="1">
      <c r="A25" s="191"/>
      <c r="B25" s="164"/>
      <c r="C25" s="158"/>
      <c r="D25" s="158"/>
      <c r="E25" s="158"/>
      <c r="F25" s="159"/>
      <c r="G25" s="160"/>
      <c r="H25" s="158"/>
      <c r="I25" s="158"/>
      <c r="J25" s="158"/>
      <c r="K25" s="169"/>
      <c r="L25" s="166"/>
      <c r="M25" s="145"/>
      <c r="N25" s="145"/>
      <c r="O25" s="91" t="s">
        <v>191</v>
      </c>
      <c r="P25" s="20">
        <v>0</v>
      </c>
      <c r="Q25" s="20">
        <v>1</v>
      </c>
      <c r="R25" s="20">
        <v>1</v>
      </c>
      <c r="S25" s="123">
        <f t="shared" si="0"/>
        <v>1</v>
      </c>
      <c r="T25" s="145"/>
      <c r="U25" s="145"/>
      <c r="V25" s="146"/>
      <c r="W25" s="146"/>
      <c r="X25" s="155"/>
      <c r="Y25" s="87" t="s">
        <v>444</v>
      </c>
      <c r="Z25" s="87" t="s">
        <v>417</v>
      </c>
      <c r="AA25" s="92" t="s">
        <v>446</v>
      </c>
      <c r="AB25" s="151"/>
    </row>
    <row r="26" spans="1:28" s="1" customFormat="1" ht="162.75" customHeight="1">
      <c r="A26" s="191"/>
      <c r="B26" s="164"/>
      <c r="C26" s="158"/>
      <c r="D26" s="158"/>
      <c r="E26" s="158"/>
      <c r="F26" s="159"/>
      <c r="G26" s="160"/>
      <c r="H26" s="158"/>
      <c r="I26" s="158"/>
      <c r="J26" s="158"/>
      <c r="K26" s="169"/>
      <c r="L26" s="166"/>
      <c r="M26" s="145"/>
      <c r="N26" s="145"/>
      <c r="O26" s="91" t="s">
        <v>173</v>
      </c>
      <c r="P26" s="20">
        <v>0</v>
      </c>
      <c r="Q26" s="20">
        <v>1</v>
      </c>
      <c r="R26" s="20">
        <v>0.6</v>
      </c>
      <c r="S26" s="123">
        <f t="shared" si="0"/>
        <v>0.6</v>
      </c>
      <c r="T26" s="145"/>
      <c r="U26" s="145"/>
      <c r="V26" s="146"/>
      <c r="W26" s="146"/>
      <c r="X26" s="156"/>
      <c r="Y26" s="87" t="s">
        <v>438</v>
      </c>
      <c r="Z26" s="87" t="s">
        <v>439</v>
      </c>
      <c r="AA26" s="92" t="s">
        <v>440</v>
      </c>
      <c r="AB26" s="151"/>
    </row>
    <row r="27" spans="1:28" s="1" customFormat="1" ht="104.25" customHeight="1">
      <c r="A27" s="191"/>
      <c r="B27" s="164"/>
      <c r="C27" s="84"/>
      <c r="D27" s="84"/>
      <c r="E27" s="84"/>
      <c r="F27" s="85"/>
      <c r="G27" s="160"/>
      <c r="H27" s="84"/>
      <c r="I27" s="84"/>
      <c r="J27" s="84"/>
      <c r="K27" s="86"/>
      <c r="L27" s="72"/>
      <c r="M27" s="141" t="s">
        <v>107</v>
      </c>
      <c r="N27" s="141" t="s">
        <v>177</v>
      </c>
      <c r="O27" s="90" t="s">
        <v>478</v>
      </c>
      <c r="P27" s="99">
        <v>2</v>
      </c>
      <c r="Q27" s="99">
        <v>3</v>
      </c>
      <c r="R27" s="101">
        <v>2</v>
      </c>
      <c r="S27" s="123">
        <f t="shared" si="0"/>
        <v>0.6666666666666666</v>
      </c>
      <c r="T27" s="141" t="s">
        <v>295</v>
      </c>
      <c r="U27" s="141" t="s">
        <v>294</v>
      </c>
      <c r="V27" s="143">
        <v>4000000</v>
      </c>
      <c r="W27" s="143">
        <v>4000000</v>
      </c>
      <c r="X27" s="157">
        <f>W27/V27</f>
        <v>1</v>
      </c>
      <c r="Y27" s="93">
        <v>304764</v>
      </c>
      <c r="Z27" s="87" t="s">
        <v>343</v>
      </c>
      <c r="AA27" s="130" t="s">
        <v>405</v>
      </c>
      <c r="AB27" s="73"/>
    </row>
    <row r="28" spans="1:28" s="1" customFormat="1" ht="170.25" customHeight="1">
      <c r="A28" s="191"/>
      <c r="B28" s="164"/>
      <c r="C28" s="57">
        <v>11</v>
      </c>
      <c r="D28" s="57" t="s">
        <v>47</v>
      </c>
      <c r="E28" s="57" t="s">
        <v>41</v>
      </c>
      <c r="F28" s="58">
        <v>0.3</v>
      </c>
      <c r="G28" s="160"/>
      <c r="H28" s="57" t="s">
        <v>48</v>
      </c>
      <c r="I28" s="57" t="s">
        <v>49</v>
      </c>
      <c r="J28" s="57">
        <v>0</v>
      </c>
      <c r="K28" s="69">
        <v>1</v>
      </c>
      <c r="L28" s="72" t="s">
        <v>255</v>
      </c>
      <c r="M28" s="142"/>
      <c r="N28" s="142"/>
      <c r="O28" s="102" t="s">
        <v>479</v>
      </c>
      <c r="P28" s="20">
        <v>0</v>
      </c>
      <c r="Q28" s="20">
        <v>1</v>
      </c>
      <c r="R28" s="20">
        <v>0</v>
      </c>
      <c r="S28" s="123">
        <f t="shared" si="0"/>
        <v>0</v>
      </c>
      <c r="T28" s="142"/>
      <c r="U28" s="142"/>
      <c r="V28" s="144"/>
      <c r="W28" s="144"/>
      <c r="X28" s="156"/>
      <c r="Y28" s="93">
        <v>304764</v>
      </c>
      <c r="Z28" s="87" t="s">
        <v>343</v>
      </c>
      <c r="AA28" s="131" t="s">
        <v>404</v>
      </c>
      <c r="AB28" s="73" t="s">
        <v>103</v>
      </c>
    </row>
    <row r="29" spans="1:28" s="1" customFormat="1" ht="54" customHeight="1">
      <c r="A29" s="191"/>
      <c r="B29" s="164"/>
      <c r="C29" s="158">
        <v>11</v>
      </c>
      <c r="D29" s="158" t="s">
        <v>47</v>
      </c>
      <c r="E29" s="158" t="s">
        <v>41</v>
      </c>
      <c r="F29" s="159">
        <v>0.38</v>
      </c>
      <c r="G29" s="160"/>
      <c r="H29" s="160" t="s">
        <v>48</v>
      </c>
      <c r="I29" s="160" t="s">
        <v>258</v>
      </c>
      <c r="J29" s="158"/>
      <c r="K29" s="169">
        <v>2</v>
      </c>
      <c r="L29" s="166" t="s">
        <v>256</v>
      </c>
      <c r="M29" s="145" t="s">
        <v>108</v>
      </c>
      <c r="N29" s="145" t="s">
        <v>178</v>
      </c>
      <c r="O29" s="90" t="s">
        <v>181</v>
      </c>
      <c r="P29" s="20">
        <v>1</v>
      </c>
      <c r="Q29" s="20">
        <v>1</v>
      </c>
      <c r="R29" s="20">
        <v>1</v>
      </c>
      <c r="S29" s="123">
        <f t="shared" si="0"/>
        <v>1</v>
      </c>
      <c r="T29" s="145" t="s">
        <v>392</v>
      </c>
      <c r="U29" s="145" t="s">
        <v>294</v>
      </c>
      <c r="V29" s="146">
        <v>6000000</v>
      </c>
      <c r="W29" s="146">
        <v>2500000</v>
      </c>
      <c r="X29" s="157">
        <f>W29/V29</f>
        <v>0.4166666666666667</v>
      </c>
      <c r="Y29" s="93">
        <v>304764</v>
      </c>
      <c r="Z29" s="87" t="s">
        <v>343</v>
      </c>
      <c r="AA29" s="92" t="s">
        <v>348</v>
      </c>
      <c r="AB29" s="151" t="s">
        <v>103</v>
      </c>
    </row>
    <row r="30" spans="1:28" s="1" customFormat="1" ht="51" customHeight="1">
      <c r="A30" s="191"/>
      <c r="B30" s="164"/>
      <c r="C30" s="158"/>
      <c r="D30" s="158"/>
      <c r="E30" s="158"/>
      <c r="F30" s="159"/>
      <c r="G30" s="160"/>
      <c r="H30" s="160"/>
      <c r="I30" s="160"/>
      <c r="J30" s="158"/>
      <c r="K30" s="169"/>
      <c r="L30" s="166"/>
      <c r="M30" s="145"/>
      <c r="N30" s="145"/>
      <c r="O30" s="91" t="s">
        <v>182</v>
      </c>
      <c r="P30" s="20">
        <v>7</v>
      </c>
      <c r="Q30" s="20">
        <v>25</v>
      </c>
      <c r="R30" s="20">
        <v>0</v>
      </c>
      <c r="S30" s="123">
        <f t="shared" si="0"/>
        <v>0</v>
      </c>
      <c r="T30" s="145"/>
      <c r="U30" s="145"/>
      <c r="V30" s="146"/>
      <c r="W30" s="146"/>
      <c r="X30" s="156"/>
      <c r="Y30" s="93">
        <v>304764</v>
      </c>
      <c r="Z30" s="87" t="s">
        <v>343</v>
      </c>
      <c r="AA30" s="92" t="s">
        <v>349</v>
      </c>
      <c r="AB30" s="151"/>
    </row>
    <row r="31" spans="1:28" s="1" customFormat="1" ht="115.5" customHeight="1">
      <c r="A31" s="191"/>
      <c r="B31" s="164"/>
      <c r="C31" s="57">
        <v>11</v>
      </c>
      <c r="D31" s="15" t="s">
        <v>50</v>
      </c>
      <c r="E31" s="58">
        <v>0.3</v>
      </c>
      <c r="F31" s="58">
        <v>0.7</v>
      </c>
      <c r="G31" s="158" t="s">
        <v>265</v>
      </c>
      <c r="H31" s="57" t="s">
        <v>260</v>
      </c>
      <c r="I31" s="57" t="s">
        <v>259</v>
      </c>
      <c r="J31" s="57"/>
      <c r="K31" s="69">
        <v>4</v>
      </c>
      <c r="L31" s="166" t="s">
        <v>257</v>
      </c>
      <c r="M31" s="145" t="s">
        <v>109</v>
      </c>
      <c r="N31" s="145" t="s">
        <v>180</v>
      </c>
      <c r="O31" s="90" t="s">
        <v>183</v>
      </c>
      <c r="P31" s="20">
        <v>0</v>
      </c>
      <c r="Q31" s="20">
        <v>1</v>
      </c>
      <c r="R31" s="20">
        <v>1</v>
      </c>
      <c r="S31" s="123">
        <f t="shared" si="0"/>
        <v>1</v>
      </c>
      <c r="T31" s="145" t="s">
        <v>296</v>
      </c>
      <c r="U31" s="145" t="s">
        <v>294</v>
      </c>
      <c r="V31" s="146">
        <f>102444359+3700000</f>
        <v>106144359</v>
      </c>
      <c r="W31" s="146">
        <v>50700000</v>
      </c>
      <c r="X31" s="157">
        <f>W31/V31</f>
        <v>0.47765138418707676</v>
      </c>
      <c r="Y31" s="93">
        <v>304764</v>
      </c>
      <c r="Z31" s="87" t="s">
        <v>343</v>
      </c>
      <c r="AA31" s="92" t="s">
        <v>406</v>
      </c>
      <c r="AB31" s="151" t="s">
        <v>103</v>
      </c>
    </row>
    <row r="32" spans="1:28" s="1" customFormat="1" ht="180.75" customHeight="1">
      <c r="A32" s="191"/>
      <c r="B32" s="164"/>
      <c r="C32" s="57">
        <v>11</v>
      </c>
      <c r="D32" s="15" t="s">
        <v>50</v>
      </c>
      <c r="E32" s="58">
        <v>0.3</v>
      </c>
      <c r="F32" s="58">
        <v>0.7</v>
      </c>
      <c r="G32" s="158"/>
      <c r="H32" s="16" t="s">
        <v>51</v>
      </c>
      <c r="I32" s="16" t="s">
        <v>52</v>
      </c>
      <c r="J32" s="57">
        <v>1</v>
      </c>
      <c r="K32" s="69">
        <v>5</v>
      </c>
      <c r="L32" s="166"/>
      <c r="M32" s="145"/>
      <c r="N32" s="145"/>
      <c r="O32" s="90" t="s">
        <v>243</v>
      </c>
      <c r="P32" s="20">
        <v>0</v>
      </c>
      <c r="Q32" s="20">
        <v>1</v>
      </c>
      <c r="R32" s="20">
        <v>1</v>
      </c>
      <c r="S32" s="123">
        <f t="shared" si="0"/>
        <v>1</v>
      </c>
      <c r="T32" s="145"/>
      <c r="U32" s="145"/>
      <c r="V32" s="146"/>
      <c r="W32" s="146"/>
      <c r="X32" s="156"/>
      <c r="Y32" s="93">
        <v>304764</v>
      </c>
      <c r="Z32" s="87" t="s">
        <v>343</v>
      </c>
      <c r="AA32" s="92" t="s">
        <v>407</v>
      </c>
      <c r="AB32" s="151"/>
    </row>
    <row r="33" spans="1:28" s="1" customFormat="1" ht="90.75" customHeight="1">
      <c r="A33" s="191"/>
      <c r="B33" s="164"/>
      <c r="C33" s="57">
        <v>11</v>
      </c>
      <c r="D33" s="15" t="s">
        <v>50</v>
      </c>
      <c r="E33" s="58">
        <v>0.3</v>
      </c>
      <c r="F33" s="58">
        <v>0.7</v>
      </c>
      <c r="G33" s="158"/>
      <c r="H33" s="15" t="s">
        <v>53</v>
      </c>
      <c r="I33" s="15" t="s">
        <v>54</v>
      </c>
      <c r="J33" s="57">
        <v>0</v>
      </c>
      <c r="K33" s="69">
        <v>60</v>
      </c>
      <c r="L33" s="166" t="s">
        <v>263</v>
      </c>
      <c r="M33" s="145" t="s">
        <v>110</v>
      </c>
      <c r="N33" s="145" t="s">
        <v>179</v>
      </c>
      <c r="O33" s="90" t="s">
        <v>184</v>
      </c>
      <c r="P33" s="20">
        <v>152</v>
      </c>
      <c r="Q33" s="20">
        <v>40</v>
      </c>
      <c r="R33" s="20">
        <v>0</v>
      </c>
      <c r="S33" s="123">
        <f t="shared" si="0"/>
        <v>0</v>
      </c>
      <c r="T33" s="145" t="s">
        <v>297</v>
      </c>
      <c r="U33" s="145" t="s">
        <v>298</v>
      </c>
      <c r="V33" s="146">
        <f>100000+1500000</f>
        <v>1600000</v>
      </c>
      <c r="W33" s="146">
        <v>0</v>
      </c>
      <c r="X33" s="157">
        <f>W33/V33</f>
        <v>0</v>
      </c>
      <c r="Y33" s="93">
        <v>304764</v>
      </c>
      <c r="Z33" s="87" t="s">
        <v>343</v>
      </c>
      <c r="AA33" s="92" t="s">
        <v>350</v>
      </c>
      <c r="AB33" s="151" t="s">
        <v>103</v>
      </c>
    </row>
    <row r="34" spans="1:28" s="1" customFormat="1" ht="72" customHeight="1">
      <c r="A34" s="191"/>
      <c r="B34" s="164"/>
      <c r="C34" s="158" t="s">
        <v>55</v>
      </c>
      <c r="D34" s="158" t="s">
        <v>56</v>
      </c>
      <c r="E34" s="158">
        <v>2</v>
      </c>
      <c r="F34" s="158">
        <v>3</v>
      </c>
      <c r="G34" s="158"/>
      <c r="H34" s="158" t="s">
        <v>57</v>
      </c>
      <c r="I34" s="158" t="s">
        <v>58</v>
      </c>
      <c r="J34" s="158">
        <v>0</v>
      </c>
      <c r="K34" s="169">
        <v>12</v>
      </c>
      <c r="L34" s="166"/>
      <c r="M34" s="145"/>
      <c r="N34" s="145"/>
      <c r="O34" s="90" t="s">
        <v>185</v>
      </c>
      <c r="P34" s="20">
        <v>5</v>
      </c>
      <c r="Q34" s="20">
        <v>2</v>
      </c>
      <c r="R34" s="20">
        <v>2</v>
      </c>
      <c r="S34" s="123">
        <f t="shared" si="0"/>
        <v>1</v>
      </c>
      <c r="T34" s="145"/>
      <c r="U34" s="145"/>
      <c r="V34" s="146"/>
      <c r="W34" s="146"/>
      <c r="X34" s="155"/>
      <c r="Y34" s="93">
        <v>304764</v>
      </c>
      <c r="Z34" s="87" t="s">
        <v>343</v>
      </c>
      <c r="AA34" s="92" t="s">
        <v>351</v>
      </c>
      <c r="AB34" s="151"/>
    </row>
    <row r="35" spans="1:28" s="1" customFormat="1" ht="99.75" customHeight="1">
      <c r="A35" s="191"/>
      <c r="B35" s="164"/>
      <c r="C35" s="158"/>
      <c r="D35" s="158"/>
      <c r="E35" s="158"/>
      <c r="F35" s="158"/>
      <c r="G35" s="158"/>
      <c r="H35" s="158"/>
      <c r="I35" s="158"/>
      <c r="J35" s="158"/>
      <c r="K35" s="169"/>
      <c r="L35" s="166"/>
      <c r="M35" s="145"/>
      <c r="N35" s="145"/>
      <c r="O35" s="90" t="s">
        <v>186</v>
      </c>
      <c r="P35" s="20">
        <v>0</v>
      </c>
      <c r="Q35" s="20">
        <v>1</v>
      </c>
      <c r="R35" s="20">
        <v>0.2</v>
      </c>
      <c r="S35" s="123">
        <f t="shared" si="0"/>
        <v>0.2</v>
      </c>
      <c r="T35" s="145"/>
      <c r="U35" s="145"/>
      <c r="V35" s="146"/>
      <c r="W35" s="146"/>
      <c r="X35" s="156"/>
      <c r="Y35" s="87">
        <v>1013</v>
      </c>
      <c r="Z35" s="87" t="s">
        <v>343</v>
      </c>
      <c r="AA35" s="92" t="s">
        <v>352</v>
      </c>
      <c r="AB35" s="151"/>
    </row>
    <row r="36" spans="1:28" s="1" customFormat="1" ht="78" customHeight="1">
      <c r="A36" s="191"/>
      <c r="B36" s="164"/>
      <c r="C36" s="158" t="s">
        <v>59</v>
      </c>
      <c r="D36" s="158" t="s">
        <v>60</v>
      </c>
      <c r="E36" s="159">
        <v>0.1</v>
      </c>
      <c r="F36" s="159">
        <v>0.3</v>
      </c>
      <c r="G36" s="158" t="s">
        <v>61</v>
      </c>
      <c r="H36" s="158" t="s">
        <v>62</v>
      </c>
      <c r="I36" s="158" t="s">
        <v>63</v>
      </c>
      <c r="J36" s="158">
        <v>0</v>
      </c>
      <c r="K36" s="169">
        <v>1</v>
      </c>
      <c r="L36" s="166" t="s">
        <v>264</v>
      </c>
      <c r="M36" s="165" t="s">
        <v>192</v>
      </c>
      <c r="N36" s="145" t="s">
        <v>262</v>
      </c>
      <c r="O36" s="102" t="s">
        <v>233</v>
      </c>
      <c r="P36" s="20">
        <v>0</v>
      </c>
      <c r="Q36" s="20">
        <v>1</v>
      </c>
      <c r="R36" s="20">
        <v>1</v>
      </c>
      <c r="S36" s="123">
        <f t="shared" si="0"/>
        <v>1</v>
      </c>
      <c r="T36" s="145" t="s">
        <v>299</v>
      </c>
      <c r="U36" s="145" t="s">
        <v>294</v>
      </c>
      <c r="V36" s="146">
        <f>7000000+3000000</f>
        <v>10000000</v>
      </c>
      <c r="W36" s="146">
        <v>7333333</v>
      </c>
      <c r="X36" s="157">
        <f>W36/V36</f>
        <v>0.7333333</v>
      </c>
      <c r="Y36" s="94">
        <v>295208</v>
      </c>
      <c r="Z36" s="87" t="s">
        <v>353</v>
      </c>
      <c r="AA36" s="92" t="s">
        <v>354</v>
      </c>
      <c r="AB36" s="151" t="s">
        <v>103</v>
      </c>
    </row>
    <row r="37" spans="1:28" s="1" customFormat="1" ht="145.5" customHeight="1">
      <c r="A37" s="191"/>
      <c r="B37" s="164"/>
      <c r="C37" s="158"/>
      <c r="D37" s="158"/>
      <c r="E37" s="159"/>
      <c r="F37" s="159"/>
      <c r="G37" s="158"/>
      <c r="H37" s="158"/>
      <c r="I37" s="158"/>
      <c r="J37" s="158"/>
      <c r="K37" s="169"/>
      <c r="L37" s="166"/>
      <c r="M37" s="165"/>
      <c r="N37" s="145"/>
      <c r="O37" s="102" t="s">
        <v>194</v>
      </c>
      <c r="P37" s="20">
        <v>34</v>
      </c>
      <c r="Q37" s="20">
        <v>5</v>
      </c>
      <c r="R37" s="20">
        <v>5</v>
      </c>
      <c r="S37" s="123">
        <f t="shared" si="0"/>
        <v>1</v>
      </c>
      <c r="T37" s="145"/>
      <c r="U37" s="145"/>
      <c r="V37" s="146"/>
      <c r="W37" s="146"/>
      <c r="X37" s="155"/>
      <c r="Y37" s="94">
        <v>295208</v>
      </c>
      <c r="Z37" s="87" t="s">
        <v>355</v>
      </c>
      <c r="AA37" s="92" t="s">
        <v>494</v>
      </c>
      <c r="AB37" s="151"/>
    </row>
    <row r="38" spans="1:28" s="1" customFormat="1" ht="133.5" customHeight="1">
      <c r="A38" s="191"/>
      <c r="B38" s="164"/>
      <c r="C38" s="158"/>
      <c r="D38" s="158"/>
      <c r="E38" s="159"/>
      <c r="F38" s="159"/>
      <c r="G38" s="158"/>
      <c r="H38" s="158"/>
      <c r="I38" s="158"/>
      <c r="J38" s="158"/>
      <c r="K38" s="169"/>
      <c r="L38" s="166"/>
      <c r="M38" s="165"/>
      <c r="N38" s="145"/>
      <c r="O38" s="102" t="s">
        <v>193</v>
      </c>
      <c r="P38" s="20">
        <v>0</v>
      </c>
      <c r="Q38" s="20">
        <v>5</v>
      </c>
      <c r="R38" s="20">
        <v>5</v>
      </c>
      <c r="S38" s="123">
        <f t="shared" si="0"/>
        <v>1</v>
      </c>
      <c r="T38" s="145"/>
      <c r="U38" s="145"/>
      <c r="V38" s="146"/>
      <c r="W38" s="146"/>
      <c r="X38" s="155"/>
      <c r="Y38" s="94">
        <v>295208</v>
      </c>
      <c r="Z38" s="87" t="s">
        <v>355</v>
      </c>
      <c r="AA38" s="92" t="s">
        <v>495</v>
      </c>
      <c r="AB38" s="151"/>
    </row>
    <row r="39" spans="1:28" s="1" customFormat="1" ht="113.25" customHeight="1">
      <c r="A39" s="191"/>
      <c r="B39" s="164"/>
      <c r="C39" s="158"/>
      <c r="D39" s="158"/>
      <c r="E39" s="159"/>
      <c r="F39" s="159"/>
      <c r="G39" s="158"/>
      <c r="H39" s="158"/>
      <c r="I39" s="158"/>
      <c r="J39" s="158"/>
      <c r="K39" s="169"/>
      <c r="L39" s="166"/>
      <c r="M39" s="165"/>
      <c r="N39" s="145"/>
      <c r="O39" s="102" t="s">
        <v>143</v>
      </c>
      <c r="P39" s="20">
        <v>0</v>
      </c>
      <c r="Q39" s="20">
        <v>1</v>
      </c>
      <c r="R39" s="20">
        <v>1</v>
      </c>
      <c r="S39" s="123">
        <f t="shared" si="0"/>
        <v>1</v>
      </c>
      <c r="T39" s="145"/>
      <c r="U39" s="145"/>
      <c r="V39" s="146"/>
      <c r="W39" s="146"/>
      <c r="X39" s="156"/>
      <c r="Y39" s="94">
        <v>295208</v>
      </c>
      <c r="Z39" s="87" t="s">
        <v>356</v>
      </c>
      <c r="AA39" s="92" t="s">
        <v>357</v>
      </c>
      <c r="AB39" s="151"/>
    </row>
    <row r="40" spans="1:28" s="1" customFormat="1" ht="128.25" customHeight="1">
      <c r="A40" s="191"/>
      <c r="B40" s="164" t="s">
        <v>64</v>
      </c>
      <c r="C40" s="158">
        <v>11</v>
      </c>
      <c r="D40" s="158" t="s">
        <v>65</v>
      </c>
      <c r="E40" s="159">
        <v>0.5</v>
      </c>
      <c r="F40" s="159">
        <v>0.9</v>
      </c>
      <c r="G40" s="158" t="s">
        <v>66</v>
      </c>
      <c r="H40" s="158" t="s">
        <v>67</v>
      </c>
      <c r="I40" s="158" t="s">
        <v>68</v>
      </c>
      <c r="J40" s="159">
        <v>1</v>
      </c>
      <c r="K40" s="168">
        <v>1</v>
      </c>
      <c r="L40" s="166" t="s">
        <v>267</v>
      </c>
      <c r="M40" s="145" t="s">
        <v>111</v>
      </c>
      <c r="N40" s="145" t="s">
        <v>266</v>
      </c>
      <c r="O40" s="102" t="s">
        <v>122</v>
      </c>
      <c r="P40" s="20">
        <v>1400</v>
      </c>
      <c r="Q40" s="20">
        <v>2500</v>
      </c>
      <c r="R40" s="20">
        <v>2500</v>
      </c>
      <c r="S40" s="123">
        <f t="shared" si="0"/>
        <v>1</v>
      </c>
      <c r="T40" s="145" t="s">
        <v>300</v>
      </c>
      <c r="U40" s="145" t="s">
        <v>312</v>
      </c>
      <c r="V40" s="146">
        <f>80855054+107640000</f>
        <v>188495054</v>
      </c>
      <c r="W40" s="146">
        <f>98000000+49100000</f>
        <v>147100000</v>
      </c>
      <c r="X40" s="157">
        <f>W40/V40</f>
        <v>0.7803918292731437</v>
      </c>
      <c r="Y40" s="87" t="s">
        <v>394</v>
      </c>
      <c r="Z40" s="87" t="s">
        <v>417</v>
      </c>
      <c r="AA40" s="92" t="s">
        <v>496</v>
      </c>
      <c r="AB40" s="151" t="s">
        <v>103</v>
      </c>
    </row>
    <row r="41" spans="1:28" s="1" customFormat="1" ht="81" customHeight="1">
      <c r="A41" s="191"/>
      <c r="B41" s="164"/>
      <c r="C41" s="158"/>
      <c r="D41" s="158"/>
      <c r="E41" s="159"/>
      <c r="F41" s="159"/>
      <c r="G41" s="158"/>
      <c r="H41" s="158"/>
      <c r="I41" s="158"/>
      <c r="J41" s="159"/>
      <c r="K41" s="168"/>
      <c r="L41" s="166"/>
      <c r="M41" s="145"/>
      <c r="N41" s="145"/>
      <c r="O41" s="102" t="s">
        <v>123</v>
      </c>
      <c r="P41" s="20">
        <v>800</v>
      </c>
      <c r="Q41" s="20">
        <v>2000</v>
      </c>
      <c r="R41" s="20">
        <v>266</v>
      </c>
      <c r="S41" s="123">
        <f t="shared" si="0"/>
        <v>0.133</v>
      </c>
      <c r="T41" s="145"/>
      <c r="U41" s="145"/>
      <c r="V41" s="146"/>
      <c r="W41" s="146"/>
      <c r="X41" s="155"/>
      <c r="Y41" s="87" t="s">
        <v>394</v>
      </c>
      <c r="Z41" s="87" t="s">
        <v>343</v>
      </c>
      <c r="AA41" s="92" t="s">
        <v>395</v>
      </c>
      <c r="AB41" s="151"/>
    </row>
    <row r="42" spans="1:28" s="1" customFormat="1" ht="81.75" customHeight="1">
      <c r="A42" s="191"/>
      <c r="B42" s="164"/>
      <c r="C42" s="158"/>
      <c r="D42" s="158"/>
      <c r="E42" s="159"/>
      <c r="F42" s="159"/>
      <c r="G42" s="158"/>
      <c r="H42" s="158"/>
      <c r="I42" s="158"/>
      <c r="J42" s="159"/>
      <c r="K42" s="168"/>
      <c r="L42" s="166"/>
      <c r="M42" s="145"/>
      <c r="N42" s="145"/>
      <c r="O42" s="102" t="s">
        <v>195</v>
      </c>
      <c r="P42" s="20">
        <v>100</v>
      </c>
      <c r="Q42" s="20">
        <v>700</v>
      </c>
      <c r="R42" s="20">
        <v>600</v>
      </c>
      <c r="S42" s="123">
        <f t="shared" si="0"/>
        <v>0.8571428571428571</v>
      </c>
      <c r="T42" s="145"/>
      <c r="U42" s="145"/>
      <c r="V42" s="146"/>
      <c r="W42" s="146"/>
      <c r="X42" s="155"/>
      <c r="Y42" s="87" t="s">
        <v>438</v>
      </c>
      <c r="Z42" s="87" t="s">
        <v>343</v>
      </c>
      <c r="AA42" s="92" t="s">
        <v>441</v>
      </c>
      <c r="AB42" s="151"/>
    </row>
    <row r="43" spans="1:28" s="1" customFormat="1" ht="86.25" customHeight="1">
      <c r="A43" s="191"/>
      <c r="B43" s="164"/>
      <c r="C43" s="158"/>
      <c r="D43" s="158"/>
      <c r="E43" s="159"/>
      <c r="F43" s="159"/>
      <c r="G43" s="158"/>
      <c r="H43" s="158"/>
      <c r="I43" s="158"/>
      <c r="J43" s="159"/>
      <c r="K43" s="168"/>
      <c r="L43" s="166"/>
      <c r="M43" s="145"/>
      <c r="N43" s="145"/>
      <c r="O43" s="102" t="s">
        <v>236</v>
      </c>
      <c r="P43" s="20">
        <v>20</v>
      </c>
      <c r="Q43" s="20">
        <v>750</v>
      </c>
      <c r="R43" s="20">
        <v>600</v>
      </c>
      <c r="S43" s="123">
        <f t="shared" si="0"/>
        <v>0.8</v>
      </c>
      <c r="T43" s="145"/>
      <c r="U43" s="145"/>
      <c r="V43" s="146"/>
      <c r="W43" s="146"/>
      <c r="X43" s="155"/>
      <c r="Y43" s="87" t="s">
        <v>442</v>
      </c>
      <c r="Z43" s="87" t="s">
        <v>343</v>
      </c>
      <c r="AA43" s="92" t="s">
        <v>441</v>
      </c>
      <c r="AB43" s="151"/>
    </row>
    <row r="44" spans="1:28" s="1" customFormat="1" ht="120.75" customHeight="1">
      <c r="A44" s="191"/>
      <c r="B44" s="164"/>
      <c r="C44" s="158"/>
      <c r="D44" s="158"/>
      <c r="E44" s="159"/>
      <c r="F44" s="159"/>
      <c r="G44" s="158"/>
      <c r="H44" s="158"/>
      <c r="I44" s="158"/>
      <c r="J44" s="159"/>
      <c r="K44" s="168"/>
      <c r="L44" s="166"/>
      <c r="M44" s="145"/>
      <c r="N44" s="145"/>
      <c r="O44" s="102" t="s">
        <v>124</v>
      </c>
      <c r="P44" s="20">
        <v>0</v>
      </c>
      <c r="Q44" s="20">
        <v>4</v>
      </c>
      <c r="R44" s="20">
        <v>0</v>
      </c>
      <c r="S44" s="123">
        <f t="shared" si="0"/>
        <v>0</v>
      </c>
      <c r="T44" s="145"/>
      <c r="U44" s="145"/>
      <c r="V44" s="146"/>
      <c r="W44" s="146"/>
      <c r="X44" s="155"/>
      <c r="Y44" s="95">
        <v>0</v>
      </c>
      <c r="Z44" s="95">
        <v>0</v>
      </c>
      <c r="AA44" s="92" t="s">
        <v>443</v>
      </c>
      <c r="AB44" s="151"/>
    </row>
    <row r="45" spans="1:28" s="1" customFormat="1" ht="97.5" customHeight="1">
      <c r="A45" s="191"/>
      <c r="B45" s="164"/>
      <c r="C45" s="158"/>
      <c r="D45" s="158"/>
      <c r="E45" s="159"/>
      <c r="F45" s="159"/>
      <c r="G45" s="158"/>
      <c r="H45" s="158"/>
      <c r="I45" s="158"/>
      <c r="J45" s="159"/>
      <c r="K45" s="168"/>
      <c r="L45" s="166"/>
      <c r="M45" s="145"/>
      <c r="N45" s="145"/>
      <c r="O45" s="102" t="s">
        <v>196</v>
      </c>
      <c r="P45" s="20">
        <v>10</v>
      </c>
      <c r="Q45" s="20">
        <v>200</v>
      </c>
      <c r="R45" s="20">
        <v>18</v>
      </c>
      <c r="S45" s="123">
        <f t="shared" si="0"/>
        <v>0.09</v>
      </c>
      <c r="T45" s="145"/>
      <c r="U45" s="145"/>
      <c r="V45" s="146"/>
      <c r="W45" s="146"/>
      <c r="X45" s="155"/>
      <c r="Y45" s="87">
        <v>304000</v>
      </c>
      <c r="Z45" s="87" t="s">
        <v>343</v>
      </c>
      <c r="AA45" s="92" t="s">
        <v>382</v>
      </c>
      <c r="AB45" s="151"/>
    </row>
    <row r="46" spans="1:28" s="1" customFormat="1" ht="104.25" customHeight="1">
      <c r="A46" s="191"/>
      <c r="B46" s="164"/>
      <c r="C46" s="158"/>
      <c r="D46" s="158"/>
      <c r="E46" s="159"/>
      <c r="F46" s="159"/>
      <c r="G46" s="158"/>
      <c r="H46" s="158"/>
      <c r="I46" s="158"/>
      <c r="J46" s="159"/>
      <c r="K46" s="168"/>
      <c r="L46" s="166"/>
      <c r="M46" s="145"/>
      <c r="N46" s="145"/>
      <c r="O46" s="103" t="s">
        <v>125</v>
      </c>
      <c r="P46" s="88">
        <v>0.5</v>
      </c>
      <c r="Q46" s="88">
        <v>1</v>
      </c>
      <c r="R46" s="88">
        <v>0.8</v>
      </c>
      <c r="S46" s="123">
        <f t="shared" si="0"/>
        <v>0.8</v>
      </c>
      <c r="T46" s="145"/>
      <c r="U46" s="145"/>
      <c r="V46" s="146"/>
      <c r="W46" s="146"/>
      <c r="X46" s="156"/>
      <c r="Y46" s="87" t="s">
        <v>394</v>
      </c>
      <c r="Z46" s="87" t="s">
        <v>343</v>
      </c>
      <c r="AA46" s="92" t="s">
        <v>396</v>
      </c>
      <c r="AB46" s="151"/>
    </row>
    <row r="47" spans="1:28" s="125" customFormat="1" ht="73.5" customHeight="1">
      <c r="A47" s="191"/>
      <c r="B47" s="164"/>
      <c r="C47" s="158">
        <v>16</v>
      </c>
      <c r="D47" s="158" t="s">
        <v>65</v>
      </c>
      <c r="E47" s="158">
        <v>0</v>
      </c>
      <c r="F47" s="159">
        <v>0.8</v>
      </c>
      <c r="G47" s="158"/>
      <c r="H47" s="167" t="s">
        <v>69</v>
      </c>
      <c r="I47" s="167" t="s">
        <v>70</v>
      </c>
      <c r="J47" s="158">
        <v>0</v>
      </c>
      <c r="K47" s="169">
        <v>1</v>
      </c>
      <c r="L47" s="166" t="s">
        <v>269</v>
      </c>
      <c r="M47" s="145" t="s">
        <v>112</v>
      </c>
      <c r="N47" s="145" t="s">
        <v>268</v>
      </c>
      <c r="O47" s="102" t="s">
        <v>126</v>
      </c>
      <c r="P47" s="88">
        <v>0.1</v>
      </c>
      <c r="Q47" s="88">
        <v>0.7</v>
      </c>
      <c r="R47" s="88">
        <v>0.6</v>
      </c>
      <c r="S47" s="124">
        <f t="shared" si="0"/>
        <v>0.8571428571428572</v>
      </c>
      <c r="T47" s="145" t="s">
        <v>301</v>
      </c>
      <c r="U47" s="145" t="s">
        <v>302</v>
      </c>
      <c r="V47" s="146">
        <v>12000000</v>
      </c>
      <c r="W47" s="146">
        <v>9400000</v>
      </c>
      <c r="X47" s="157">
        <f>W47/V47</f>
        <v>0.7833333333333333</v>
      </c>
      <c r="Y47" s="95">
        <v>304314</v>
      </c>
      <c r="Z47" s="87" t="s">
        <v>339</v>
      </c>
      <c r="AA47" s="92" t="s">
        <v>371</v>
      </c>
      <c r="AB47" s="151" t="s">
        <v>103</v>
      </c>
    </row>
    <row r="48" spans="1:28" s="1" customFormat="1" ht="96.75" customHeight="1">
      <c r="A48" s="191"/>
      <c r="B48" s="164"/>
      <c r="C48" s="158"/>
      <c r="D48" s="158"/>
      <c r="E48" s="158"/>
      <c r="F48" s="159"/>
      <c r="G48" s="158"/>
      <c r="H48" s="167"/>
      <c r="I48" s="167"/>
      <c r="J48" s="158"/>
      <c r="K48" s="169"/>
      <c r="L48" s="166"/>
      <c r="M48" s="145"/>
      <c r="N48" s="145"/>
      <c r="O48" s="102" t="s">
        <v>127</v>
      </c>
      <c r="P48" s="88">
        <v>0.4</v>
      </c>
      <c r="Q48" s="88">
        <v>0.8</v>
      </c>
      <c r="R48" s="88">
        <v>0.7</v>
      </c>
      <c r="S48" s="123">
        <f t="shared" si="0"/>
        <v>0.8749999999999999</v>
      </c>
      <c r="T48" s="145"/>
      <c r="U48" s="145"/>
      <c r="V48" s="146"/>
      <c r="W48" s="146"/>
      <c r="X48" s="155"/>
      <c r="Y48" s="95">
        <v>304314</v>
      </c>
      <c r="Z48" s="87" t="s">
        <v>339</v>
      </c>
      <c r="AA48" s="92" t="s">
        <v>372</v>
      </c>
      <c r="AB48" s="151"/>
    </row>
    <row r="49" spans="1:28" s="1" customFormat="1" ht="80.25" customHeight="1">
      <c r="A49" s="191"/>
      <c r="B49" s="164"/>
      <c r="C49" s="158"/>
      <c r="D49" s="158"/>
      <c r="E49" s="158"/>
      <c r="F49" s="159"/>
      <c r="G49" s="158"/>
      <c r="H49" s="167"/>
      <c r="I49" s="167"/>
      <c r="J49" s="158"/>
      <c r="K49" s="169"/>
      <c r="L49" s="166"/>
      <c r="M49" s="145"/>
      <c r="N49" s="145"/>
      <c r="O49" s="102" t="s">
        <v>128</v>
      </c>
      <c r="P49" s="88">
        <v>0.5</v>
      </c>
      <c r="Q49" s="88">
        <v>0.8</v>
      </c>
      <c r="R49" s="88">
        <v>0.7</v>
      </c>
      <c r="S49" s="123">
        <f t="shared" si="0"/>
        <v>0.8749999999999999</v>
      </c>
      <c r="T49" s="145"/>
      <c r="U49" s="145"/>
      <c r="V49" s="146"/>
      <c r="W49" s="146"/>
      <c r="X49" s="155"/>
      <c r="Y49" s="95">
        <v>304314</v>
      </c>
      <c r="Z49" s="87" t="s">
        <v>339</v>
      </c>
      <c r="AA49" s="92" t="s">
        <v>373</v>
      </c>
      <c r="AB49" s="151"/>
    </row>
    <row r="50" spans="1:28" s="1" customFormat="1" ht="119.25" customHeight="1">
      <c r="A50" s="191"/>
      <c r="B50" s="164"/>
      <c r="C50" s="158"/>
      <c r="D50" s="158"/>
      <c r="E50" s="158"/>
      <c r="F50" s="159"/>
      <c r="G50" s="158"/>
      <c r="H50" s="167"/>
      <c r="I50" s="167"/>
      <c r="J50" s="158"/>
      <c r="K50" s="169"/>
      <c r="L50" s="166"/>
      <c r="M50" s="145"/>
      <c r="N50" s="145"/>
      <c r="O50" s="102" t="s">
        <v>129</v>
      </c>
      <c r="P50" s="88">
        <v>0.5</v>
      </c>
      <c r="Q50" s="88">
        <v>1</v>
      </c>
      <c r="R50" s="88">
        <v>0.9</v>
      </c>
      <c r="S50" s="123">
        <f t="shared" si="0"/>
        <v>0.9</v>
      </c>
      <c r="T50" s="145"/>
      <c r="U50" s="145"/>
      <c r="V50" s="146"/>
      <c r="W50" s="146"/>
      <c r="X50" s="155"/>
      <c r="Y50" s="95">
        <v>304314</v>
      </c>
      <c r="Z50" s="87" t="s">
        <v>339</v>
      </c>
      <c r="AA50" s="92" t="s">
        <v>374</v>
      </c>
      <c r="AB50" s="151"/>
    </row>
    <row r="51" spans="1:28" s="1" customFormat="1" ht="101.25" customHeight="1">
      <c r="A51" s="191"/>
      <c r="B51" s="164"/>
      <c r="C51" s="158"/>
      <c r="D51" s="158"/>
      <c r="E51" s="158"/>
      <c r="F51" s="159"/>
      <c r="G51" s="158"/>
      <c r="H51" s="167"/>
      <c r="I51" s="167"/>
      <c r="J51" s="158"/>
      <c r="K51" s="169"/>
      <c r="L51" s="166"/>
      <c r="M51" s="145"/>
      <c r="N51" s="145"/>
      <c r="O51" s="102" t="s">
        <v>130</v>
      </c>
      <c r="P51" s="88">
        <v>0</v>
      </c>
      <c r="Q51" s="88">
        <v>0.15</v>
      </c>
      <c r="R51" s="88">
        <v>0.15</v>
      </c>
      <c r="S51" s="123">
        <f t="shared" si="0"/>
        <v>1</v>
      </c>
      <c r="T51" s="145"/>
      <c r="U51" s="145"/>
      <c r="V51" s="146"/>
      <c r="W51" s="146"/>
      <c r="X51" s="155"/>
      <c r="Y51" s="95">
        <v>304314</v>
      </c>
      <c r="Z51" s="87" t="s">
        <v>339</v>
      </c>
      <c r="AA51" s="92" t="s">
        <v>376</v>
      </c>
      <c r="AB51" s="151"/>
    </row>
    <row r="52" spans="1:28" s="1" customFormat="1" ht="117" customHeight="1">
      <c r="A52" s="191"/>
      <c r="B52" s="164"/>
      <c r="C52" s="158"/>
      <c r="D52" s="158"/>
      <c r="E52" s="158"/>
      <c r="F52" s="159"/>
      <c r="G52" s="158"/>
      <c r="H52" s="167"/>
      <c r="I52" s="167"/>
      <c r="J52" s="158"/>
      <c r="K52" s="169"/>
      <c r="L52" s="166"/>
      <c r="M52" s="145"/>
      <c r="N52" s="145"/>
      <c r="O52" s="102" t="s">
        <v>197</v>
      </c>
      <c r="P52" s="88">
        <v>0</v>
      </c>
      <c r="Q52" s="88">
        <v>1</v>
      </c>
      <c r="R52" s="88">
        <v>0.5</v>
      </c>
      <c r="S52" s="123">
        <f t="shared" si="0"/>
        <v>0.5</v>
      </c>
      <c r="T52" s="145"/>
      <c r="U52" s="145"/>
      <c r="V52" s="146"/>
      <c r="W52" s="146"/>
      <c r="X52" s="155"/>
      <c r="Y52" s="95">
        <v>304314</v>
      </c>
      <c r="Z52" s="87" t="s">
        <v>339</v>
      </c>
      <c r="AA52" s="92" t="s">
        <v>377</v>
      </c>
      <c r="AB52" s="151"/>
    </row>
    <row r="53" spans="1:28" s="1" customFormat="1" ht="72" customHeight="1">
      <c r="A53" s="191"/>
      <c r="B53" s="164"/>
      <c r="C53" s="158"/>
      <c r="D53" s="158"/>
      <c r="E53" s="158"/>
      <c r="F53" s="159"/>
      <c r="G53" s="158"/>
      <c r="H53" s="167"/>
      <c r="I53" s="167"/>
      <c r="J53" s="158"/>
      <c r="K53" s="169"/>
      <c r="L53" s="166"/>
      <c r="M53" s="145"/>
      <c r="N53" s="145"/>
      <c r="O53" s="102" t="s">
        <v>237</v>
      </c>
      <c r="P53" s="88">
        <v>0</v>
      </c>
      <c r="Q53" s="88">
        <v>1</v>
      </c>
      <c r="R53" s="88">
        <v>0.8</v>
      </c>
      <c r="S53" s="123">
        <f t="shared" si="0"/>
        <v>0.8</v>
      </c>
      <c r="T53" s="145"/>
      <c r="U53" s="145"/>
      <c r="V53" s="146"/>
      <c r="W53" s="146"/>
      <c r="X53" s="156"/>
      <c r="Y53" s="95">
        <v>304314</v>
      </c>
      <c r="Z53" s="87" t="s">
        <v>339</v>
      </c>
      <c r="AA53" s="92" t="s">
        <v>375</v>
      </c>
      <c r="AB53" s="151"/>
    </row>
    <row r="54" spans="1:28" s="1" customFormat="1" ht="82.5" customHeight="1">
      <c r="A54" s="191"/>
      <c r="B54" s="164"/>
      <c r="C54" s="158">
        <v>16</v>
      </c>
      <c r="D54" s="158" t="s">
        <v>65</v>
      </c>
      <c r="E54" s="158">
        <v>0</v>
      </c>
      <c r="F54" s="159">
        <v>0.7</v>
      </c>
      <c r="G54" s="158"/>
      <c r="H54" s="167" t="s">
        <v>69</v>
      </c>
      <c r="I54" s="167" t="s">
        <v>272</v>
      </c>
      <c r="J54" s="158">
        <v>0</v>
      </c>
      <c r="K54" s="169">
        <v>1</v>
      </c>
      <c r="L54" s="166" t="s">
        <v>271</v>
      </c>
      <c r="M54" s="145" t="s">
        <v>113</v>
      </c>
      <c r="N54" s="145" t="s">
        <v>270</v>
      </c>
      <c r="O54" s="102" t="s">
        <v>238</v>
      </c>
      <c r="P54" s="88">
        <v>0</v>
      </c>
      <c r="Q54" s="88">
        <v>0.5</v>
      </c>
      <c r="R54" s="88">
        <v>0</v>
      </c>
      <c r="S54" s="123">
        <f t="shared" si="0"/>
        <v>0</v>
      </c>
      <c r="T54" s="145" t="s">
        <v>303</v>
      </c>
      <c r="U54" s="145" t="s">
        <v>302</v>
      </c>
      <c r="V54" s="146">
        <v>12000000</v>
      </c>
      <c r="W54" s="146">
        <v>0</v>
      </c>
      <c r="X54" s="157">
        <f>W54/V54</f>
        <v>0</v>
      </c>
      <c r="Y54" s="95">
        <v>0</v>
      </c>
      <c r="Z54" s="95">
        <v>0</v>
      </c>
      <c r="AA54" s="92" t="s">
        <v>397</v>
      </c>
      <c r="AB54" s="151" t="s">
        <v>103</v>
      </c>
    </row>
    <row r="55" spans="1:28" s="1" customFormat="1" ht="120.75" customHeight="1">
      <c r="A55" s="191"/>
      <c r="B55" s="164"/>
      <c r="C55" s="158"/>
      <c r="D55" s="158"/>
      <c r="E55" s="158"/>
      <c r="F55" s="159"/>
      <c r="G55" s="158"/>
      <c r="H55" s="167"/>
      <c r="I55" s="167"/>
      <c r="J55" s="158"/>
      <c r="K55" s="169"/>
      <c r="L55" s="166"/>
      <c r="M55" s="145"/>
      <c r="N55" s="145"/>
      <c r="O55" s="102" t="s">
        <v>198</v>
      </c>
      <c r="P55" s="20">
        <v>0</v>
      </c>
      <c r="Q55" s="88">
        <v>0.5</v>
      </c>
      <c r="R55" s="88">
        <v>0</v>
      </c>
      <c r="S55" s="123">
        <f t="shared" si="0"/>
        <v>0</v>
      </c>
      <c r="T55" s="145"/>
      <c r="U55" s="145"/>
      <c r="V55" s="146"/>
      <c r="W55" s="146"/>
      <c r="X55" s="155"/>
      <c r="Y55" s="95">
        <v>0</v>
      </c>
      <c r="Z55" s="95">
        <v>0</v>
      </c>
      <c r="AA55" s="92" t="s">
        <v>397</v>
      </c>
      <c r="AB55" s="151"/>
    </row>
    <row r="56" spans="1:28" s="1" customFormat="1" ht="67.5" customHeight="1">
      <c r="A56" s="191"/>
      <c r="B56" s="164"/>
      <c r="C56" s="158"/>
      <c r="D56" s="158"/>
      <c r="E56" s="158"/>
      <c r="F56" s="159"/>
      <c r="G56" s="158"/>
      <c r="H56" s="167"/>
      <c r="I56" s="167"/>
      <c r="J56" s="158"/>
      <c r="K56" s="169"/>
      <c r="L56" s="166"/>
      <c r="M56" s="145"/>
      <c r="N56" s="145"/>
      <c r="O56" s="102" t="s">
        <v>239</v>
      </c>
      <c r="P56" s="20">
        <v>0</v>
      </c>
      <c r="Q56" s="88">
        <v>0.3</v>
      </c>
      <c r="R56" s="88">
        <v>0</v>
      </c>
      <c r="S56" s="123">
        <f t="shared" si="0"/>
        <v>0</v>
      </c>
      <c r="T56" s="145"/>
      <c r="U56" s="145"/>
      <c r="V56" s="146"/>
      <c r="W56" s="146"/>
      <c r="X56" s="155"/>
      <c r="Y56" s="95">
        <v>0</v>
      </c>
      <c r="Z56" s="95">
        <v>0</v>
      </c>
      <c r="AA56" s="92" t="s">
        <v>397</v>
      </c>
      <c r="AB56" s="151"/>
    </row>
    <row r="57" spans="1:28" s="1" customFormat="1" ht="117.75" customHeight="1">
      <c r="A57" s="191"/>
      <c r="B57" s="164"/>
      <c r="C57" s="158"/>
      <c r="D57" s="158"/>
      <c r="E57" s="158"/>
      <c r="F57" s="159"/>
      <c r="G57" s="158"/>
      <c r="H57" s="167"/>
      <c r="I57" s="167"/>
      <c r="J57" s="158"/>
      <c r="K57" s="169"/>
      <c r="L57" s="166"/>
      <c r="M57" s="145"/>
      <c r="N57" s="145"/>
      <c r="O57" s="102" t="s">
        <v>131</v>
      </c>
      <c r="P57" s="20">
        <v>0</v>
      </c>
      <c r="Q57" s="88">
        <v>1</v>
      </c>
      <c r="R57" s="88">
        <v>0</v>
      </c>
      <c r="S57" s="123">
        <f t="shared" si="0"/>
        <v>0</v>
      </c>
      <c r="T57" s="145"/>
      <c r="U57" s="145"/>
      <c r="V57" s="146"/>
      <c r="W57" s="146"/>
      <c r="X57" s="155"/>
      <c r="Y57" s="95">
        <v>0</v>
      </c>
      <c r="Z57" s="95">
        <v>0</v>
      </c>
      <c r="AA57" s="92" t="s">
        <v>397</v>
      </c>
      <c r="AB57" s="151"/>
    </row>
    <row r="58" spans="1:28" s="1" customFormat="1" ht="62.25" customHeight="1">
      <c r="A58" s="191"/>
      <c r="B58" s="164"/>
      <c r="C58" s="57">
        <v>16</v>
      </c>
      <c r="D58" s="57" t="s">
        <v>65</v>
      </c>
      <c r="E58" s="57">
        <v>0</v>
      </c>
      <c r="F58" s="58">
        <v>0.8</v>
      </c>
      <c r="G58" s="158"/>
      <c r="H58" s="56" t="s">
        <v>69</v>
      </c>
      <c r="I58" s="56" t="s">
        <v>71</v>
      </c>
      <c r="J58" s="57">
        <v>0</v>
      </c>
      <c r="K58" s="69">
        <v>1</v>
      </c>
      <c r="L58" s="166"/>
      <c r="M58" s="145"/>
      <c r="N58" s="145"/>
      <c r="O58" s="102" t="s">
        <v>132</v>
      </c>
      <c r="P58" s="20">
        <v>0</v>
      </c>
      <c r="Q58" s="104">
        <v>0.05</v>
      </c>
      <c r="R58" s="104">
        <v>0</v>
      </c>
      <c r="S58" s="123">
        <f t="shared" si="0"/>
        <v>0</v>
      </c>
      <c r="T58" s="145"/>
      <c r="U58" s="145"/>
      <c r="V58" s="146"/>
      <c r="W58" s="146"/>
      <c r="X58" s="156"/>
      <c r="Y58" s="95">
        <v>0</v>
      </c>
      <c r="Z58" s="95">
        <v>0</v>
      </c>
      <c r="AA58" s="92" t="s">
        <v>397</v>
      </c>
      <c r="AB58" s="151"/>
    </row>
    <row r="59" spans="1:28" s="1" customFormat="1" ht="123.75" customHeight="1">
      <c r="A59" s="191"/>
      <c r="B59" s="164"/>
      <c r="C59" s="158">
        <v>16</v>
      </c>
      <c r="D59" s="158" t="s">
        <v>65</v>
      </c>
      <c r="E59" s="158">
        <v>0</v>
      </c>
      <c r="F59" s="159">
        <v>0.8</v>
      </c>
      <c r="G59" s="158"/>
      <c r="H59" s="167" t="s">
        <v>69</v>
      </c>
      <c r="I59" s="167" t="s">
        <v>72</v>
      </c>
      <c r="J59" s="158">
        <v>0</v>
      </c>
      <c r="K59" s="169">
        <v>1</v>
      </c>
      <c r="L59" s="166" t="s">
        <v>274</v>
      </c>
      <c r="M59" s="145" t="s">
        <v>114</v>
      </c>
      <c r="N59" s="145" t="s">
        <v>273</v>
      </c>
      <c r="O59" s="102" t="s">
        <v>240</v>
      </c>
      <c r="P59" s="88">
        <v>0</v>
      </c>
      <c r="Q59" s="88">
        <v>0.2</v>
      </c>
      <c r="R59" s="88">
        <v>0.08</v>
      </c>
      <c r="S59" s="123">
        <f t="shared" si="0"/>
        <v>0.39999999999999997</v>
      </c>
      <c r="T59" s="145" t="s">
        <v>304</v>
      </c>
      <c r="U59" s="145" t="s">
        <v>302</v>
      </c>
      <c r="V59" s="146">
        <v>6000000</v>
      </c>
      <c r="W59" s="146">
        <v>3700000</v>
      </c>
      <c r="X59" s="157">
        <f>W59/V59</f>
        <v>0.6166666666666667</v>
      </c>
      <c r="Y59" s="95">
        <v>304394</v>
      </c>
      <c r="Z59" s="87" t="s">
        <v>339</v>
      </c>
      <c r="AA59" s="92" t="s">
        <v>398</v>
      </c>
      <c r="AB59" s="151" t="s">
        <v>103</v>
      </c>
    </row>
    <row r="60" spans="1:28" s="1" customFormat="1" ht="99.75" customHeight="1">
      <c r="A60" s="191"/>
      <c r="B60" s="164"/>
      <c r="C60" s="158"/>
      <c r="D60" s="158"/>
      <c r="E60" s="158"/>
      <c r="F60" s="159"/>
      <c r="G60" s="158"/>
      <c r="H60" s="167"/>
      <c r="I60" s="167"/>
      <c r="J60" s="158"/>
      <c r="K60" s="169"/>
      <c r="L60" s="166"/>
      <c r="M60" s="145"/>
      <c r="N60" s="145"/>
      <c r="O60" s="102" t="s">
        <v>133</v>
      </c>
      <c r="P60" s="88">
        <v>0</v>
      </c>
      <c r="Q60" s="88">
        <v>1</v>
      </c>
      <c r="R60" s="88">
        <v>0.9</v>
      </c>
      <c r="S60" s="123">
        <f t="shared" si="0"/>
        <v>0.9</v>
      </c>
      <c r="T60" s="145"/>
      <c r="U60" s="145"/>
      <c r="V60" s="146"/>
      <c r="W60" s="146"/>
      <c r="X60" s="156"/>
      <c r="Y60" s="95">
        <v>295208</v>
      </c>
      <c r="Z60" s="87" t="s">
        <v>380</v>
      </c>
      <c r="AA60" s="92" t="s">
        <v>379</v>
      </c>
      <c r="AB60" s="151"/>
    </row>
    <row r="61" spans="1:28" s="1" customFormat="1" ht="126.75" customHeight="1">
      <c r="A61" s="191"/>
      <c r="B61" s="164"/>
      <c r="C61" s="158">
        <v>16</v>
      </c>
      <c r="D61" s="158" t="s">
        <v>65</v>
      </c>
      <c r="E61" s="158">
        <v>0</v>
      </c>
      <c r="F61" s="159">
        <v>1</v>
      </c>
      <c r="G61" s="158"/>
      <c r="H61" s="167" t="s">
        <v>73</v>
      </c>
      <c r="I61" s="167" t="s">
        <v>74</v>
      </c>
      <c r="J61" s="158">
        <v>1</v>
      </c>
      <c r="K61" s="169">
        <v>11</v>
      </c>
      <c r="L61" s="166" t="s">
        <v>276</v>
      </c>
      <c r="M61" s="145" t="s">
        <v>199</v>
      </c>
      <c r="N61" s="145" t="s">
        <v>275</v>
      </c>
      <c r="O61" s="102" t="s">
        <v>134</v>
      </c>
      <c r="P61" s="88">
        <v>0.1</v>
      </c>
      <c r="Q61" s="88">
        <v>0.5</v>
      </c>
      <c r="R61" s="88">
        <v>0.3</v>
      </c>
      <c r="S61" s="123">
        <f t="shared" si="0"/>
        <v>0.6</v>
      </c>
      <c r="T61" s="145" t="s">
        <v>305</v>
      </c>
      <c r="U61" s="145" t="s">
        <v>302</v>
      </c>
      <c r="V61" s="146">
        <v>10000000</v>
      </c>
      <c r="W61" s="146">
        <v>8300000</v>
      </c>
      <c r="X61" s="157">
        <f>W61/V61</f>
        <v>0.83</v>
      </c>
      <c r="Y61" s="87" t="s">
        <v>447</v>
      </c>
      <c r="Z61" s="87" t="s">
        <v>417</v>
      </c>
      <c r="AA61" s="92" t="s">
        <v>450</v>
      </c>
      <c r="AB61" s="151" t="s">
        <v>103</v>
      </c>
    </row>
    <row r="62" spans="1:28" s="1" customFormat="1" ht="146.25" customHeight="1">
      <c r="A62" s="191"/>
      <c r="B62" s="164"/>
      <c r="C62" s="158"/>
      <c r="D62" s="158"/>
      <c r="E62" s="158"/>
      <c r="F62" s="159"/>
      <c r="G62" s="158"/>
      <c r="H62" s="167"/>
      <c r="I62" s="167"/>
      <c r="J62" s="158"/>
      <c r="K62" s="169"/>
      <c r="L62" s="166"/>
      <c r="M62" s="145"/>
      <c r="N62" s="145"/>
      <c r="O62" s="102" t="s">
        <v>135</v>
      </c>
      <c r="P62" s="88">
        <v>0.1</v>
      </c>
      <c r="Q62" s="88">
        <v>0.4</v>
      </c>
      <c r="R62" s="88">
        <v>0.2</v>
      </c>
      <c r="S62" s="123">
        <f t="shared" si="0"/>
        <v>0.5</v>
      </c>
      <c r="T62" s="145"/>
      <c r="U62" s="145"/>
      <c r="V62" s="146"/>
      <c r="W62" s="146"/>
      <c r="X62" s="155"/>
      <c r="Y62" s="87" t="s">
        <v>448</v>
      </c>
      <c r="Z62" s="87" t="s">
        <v>417</v>
      </c>
      <c r="AA62" s="92" t="s">
        <v>449</v>
      </c>
      <c r="AB62" s="151"/>
    </row>
    <row r="63" spans="1:28" s="1" customFormat="1" ht="80.25" customHeight="1">
      <c r="A63" s="191"/>
      <c r="B63" s="164"/>
      <c r="C63" s="158"/>
      <c r="D63" s="158"/>
      <c r="E63" s="158"/>
      <c r="F63" s="159"/>
      <c r="G63" s="158"/>
      <c r="H63" s="167"/>
      <c r="I63" s="167"/>
      <c r="J63" s="158"/>
      <c r="K63" s="169"/>
      <c r="L63" s="166"/>
      <c r="M63" s="145"/>
      <c r="N63" s="145"/>
      <c r="O63" s="102" t="s">
        <v>136</v>
      </c>
      <c r="P63" s="88">
        <v>0</v>
      </c>
      <c r="Q63" s="88">
        <v>0.5</v>
      </c>
      <c r="R63" s="88">
        <v>0.3</v>
      </c>
      <c r="S63" s="123">
        <f t="shared" si="0"/>
        <v>0.6</v>
      </c>
      <c r="T63" s="145"/>
      <c r="U63" s="145"/>
      <c r="V63" s="146"/>
      <c r="W63" s="146"/>
      <c r="X63" s="155"/>
      <c r="Y63" s="87" t="s">
        <v>451</v>
      </c>
      <c r="Z63" s="87" t="s">
        <v>417</v>
      </c>
      <c r="AA63" s="92" t="s">
        <v>452</v>
      </c>
      <c r="AB63" s="151"/>
    </row>
    <row r="64" spans="1:28" s="1" customFormat="1" ht="102.75" customHeight="1">
      <c r="A64" s="191"/>
      <c r="B64" s="164"/>
      <c r="C64" s="158"/>
      <c r="D64" s="158"/>
      <c r="E64" s="158"/>
      <c r="F64" s="159"/>
      <c r="G64" s="158"/>
      <c r="H64" s="167"/>
      <c r="I64" s="167"/>
      <c r="J64" s="158"/>
      <c r="K64" s="169"/>
      <c r="L64" s="166"/>
      <c r="M64" s="145"/>
      <c r="N64" s="145"/>
      <c r="O64" s="102" t="s">
        <v>137</v>
      </c>
      <c r="P64" s="88">
        <v>0</v>
      </c>
      <c r="Q64" s="88">
        <v>1</v>
      </c>
      <c r="R64" s="88">
        <v>0.8</v>
      </c>
      <c r="S64" s="123">
        <f t="shared" si="0"/>
        <v>0.8</v>
      </c>
      <c r="T64" s="145"/>
      <c r="U64" s="145"/>
      <c r="V64" s="146"/>
      <c r="W64" s="146"/>
      <c r="X64" s="155"/>
      <c r="Y64" s="87" t="s">
        <v>453</v>
      </c>
      <c r="Z64" s="87" t="s">
        <v>417</v>
      </c>
      <c r="AA64" s="92" t="s">
        <v>454</v>
      </c>
      <c r="AB64" s="151"/>
    </row>
    <row r="65" spans="1:28" s="1" customFormat="1" ht="84.75" customHeight="1">
      <c r="A65" s="191"/>
      <c r="B65" s="164"/>
      <c r="C65" s="158">
        <v>16</v>
      </c>
      <c r="D65" s="158" t="s">
        <v>65</v>
      </c>
      <c r="E65" s="158">
        <v>0</v>
      </c>
      <c r="F65" s="159">
        <v>0.8</v>
      </c>
      <c r="G65" s="158"/>
      <c r="H65" s="167" t="s">
        <v>73</v>
      </c>
      <c r="I65" s="167" t="s">
        <v>75</v>
      </c>
      <c r="J65" s="158">
        <v>1</v>
      </c>
      <c r="K65" s="169">
        <v>1</v>
      </c>
      <c r="L65" s="166"/>
      <c r="M65" s="145"/>
      <c r="N65" s="145"/>
      <c r="O65" s="103" t="s">
        <v>138</v>
      </c>
      <c r="P65" s="88">
        <v>0.1</v>
      </c>
      <c r="Q65" s="88">
        <v>0.2</v>
      </c>
      <c r="R65" s="88">
        <v>0.15</v>
      </c>
      <c r="S65" s="123">
        <f t="shared" si="0"/>
        <v>0.7499999999999999</v>
      </c>
      <c r="T65" s="145"/>
      <c r="U65" s="145"/>
      <c r="V65" s="146"/>
      <c r="W65" s="146"/>
      <c r="X65" s="155"/>
      <c r="Y65" s="87" t="s">
        <v>433</v>
      </c>
      <c r="Z65" s="87" t="s">
        <v>417</v>
      </c>
      <c r="AA65" s="92" t="s">
        <v>455</v>
      </c>
      <c r="AB65" s="151"/>
    </row>
    <row r="66" spans="1:28" s="1" customFormat="1" ht="111" customHeight="1">
      <c r="A66" s="191"/>
      <c r="B66" s="164"/>
      <c r="C66" s="158"/>
      <c r="D66" s="158"/>
      <c r="E66" s="158"/>
      <c r="F66" s="159"/>
      <c r="G66" s="158"/>
      <c r="H66" s="167"/>
      <c r="I66" s="167"/>
      <c r="J66" s="158"/>
      <c r="K66" s="169"/>
      <c r="L66" s="166"/>
      <c r="M66" s="145"/>
      <c r="N66" s="145"/>
      <c r="O66" s="103" t="s">
        <v>139</v>
      </c>
      <c r="P66" s="88">
        <v>0.1</v>
      </c>
      <c r="Q66" s="88">
        <v>0.2</v>
      </c>
      <c r="R66" s="88">
        <v>0.05</v>
      </c>
      <c r="S66" s="123">
        <f t="shared" si="0"/>
        <v>0.25</v>
      </c>
      <c r="T66" s="145"/>
      <c r="U66" s="145"/>
      <c r="V66" s="146"/>
      <c r="W66" s="146"/>
      <c r="X66" s="155"/>
      <c r="Y66" s="87" t="s">
        <v>456</v>
      </c>
      <c r="Z66" s="87" t="s">
        <v>417</v>
      </c>
      <c r="AA66" s="92" t="s">
        <v>457</v>
      </c>
      <c r="AB66" s="151"/>
    </row>
    <row r="67" spans="1:28" s="1" customFormat="1" ht="86.25" customHeight="1">
      <c r="A67" s="191"/>
      <c r="B67" s="164"/>
      <c r="C67" s="158"/>
      <c r="D67" s="158"/>
      <c r="E67" s="158"/>
      <c r="F67" s="159"/>
      <c r="G67" s="158"/>
      <c r="H67" s="167"/>
      <c r="I67" s="167"/>
      <c r="J67" s="158"/>
      <c r="K67" s="169"/>
      <c r="L67" s="166"/>
      <c r="M67" s="145"/>
      <c r="N67" s="145"/>
      <c r="O67" s="103" t="s">
        <v>140</v>
      </c>
      <c r="P67" s="88">
        <v>0.1</v>
      </c>
      <c r="Q67" s="88">
        <v>0.2</v>
      </c>
      <c r="R67" s="88">
        <v>0</v>
      </c>
      <c r="S67" s="123">
        <f t="shared" si="0"/>
        <v>0</v>
      </c>
      <c r="T67" s="145"/>
      <c r="U67" s="145"/>
      <c r="V67" s="146"/>
      <c r="W67" s="146"/>
      <c r="X67" s="155"/>
      <c r="Y67" s="95">
        <v>0</v>
      </c>
      <c r="Z67" s="95">
        <v>0</v>
      </c>
      <c r="AA67" s="132">
        <v>0</v>
      </c>
      <c r="AB67" s="151"/>
    </row>
    <row r="68" spans="1:28" s="1" customFormat="1" ht="111.75" customHeight="1">
      <c r="A68" s="191"/>
      <c r="B68" s="164"/>
      <c r="C68" s="158"/>
      <c r="D68" s="158"/>
      <c r="E68" s="158"/>
      <c r="F68" s="159"/>
      <c r="G68" s="158"/>
      <c r="H68" s="167"/>
      <c r="I68" s="167"/>
      <c r="J68" s="158"/>
      <c r="K68" s="169"/>
      <c r="L68" s="166"/>
      <c r="M68" s="145"/>
      <c r="N68" s="145"/>
      <c r="O68" s="103" t="s">
        <v>141</v>
      </c>
      <c r="P68" s="88">
        <v>0.1</v>
      </c>
      <c r="Q68" s="88">
        <v>1</v>
      </c>
      <c r="R68" s="88">
        <v>0.7</v>
      </c>
      <c r="S68" s="123">
        <f t="shared" si="0"/>
        <v>0.7</v>
      </c>
      <c r="T68" s="145"/>
      <c r="U68" s="145"/>
      <c r="V68" s="146"/>
      <c r="W68" s="146"/>
      <c r="X68" s="156"/>
      <c r="Y68" s="87" t="s">
        <v>433</v>
      </c>
      <c r="Z68" s="87" t="s">
        <v>417</v>
      </c>
      <c r="AA68" s="92" t="s">
        <v>437</v>
      </c>
      <c r="AB68" s="151"/>
    </row>
    <row r="69" spans="1:28" s="1" customFormat="1" ht="71.25" customHeight="1">
      <c r="A69" s="191"/>
      <c r="B69" s="164"/>
      <c r="C69" s="158">
        <v>16</v>
      </c>
      <c r="D69" s="158" t="s">
        <v>65</v>
      </c>
      <c r="E69" s="158">
        <v>0</v>
      </c>
      <c r="F69" s="159">
        <v>0.8</v>
      </c>
      <c r="G69" s="158"/>
      <c r="H69" s="167" t="s">
        <v>73</v>
      </c>
      <c r="I69" s="167" t="s">
        <v>76</v>
      </c>
      <c r="J69" s="158">
        <v>0</v>
      </c>
      <c r="K69" s="169">
        <v>1</v>
      </c>
      <c r="L69" s="166" t="s">
        <v>278</v>
      </c>
      <c r="M69" s="145" t="s">
        <v>115</v>
      </c>
      <c r="N69" s="145" t="s">
        <v>277</v>
      </c>
      <c r="O69" s="102" t="s">
        <v>145</v>
      </c>
      <c r="P69" s="88">
        <v>0.2</v>
      </c>
      <c r="Q69" s="88">
        <v>0.6</v>
      </c>
      <c r="R69" s="88">
        <v>0.3</v>
      </c>
      <c r="S69" s="123">
        <f t="shared" si="0"/>
        <v>0.5</v>
      </c>
      <c r="T69" s="145" t="s">
        <v>306</v>
      </c>
      <c r="U69" s="145" t="s">
        <v>302</v>
      </c>
      <c r="V69" s="146">
        <v>60000000</v>
      </c>
      <c r="W69" s="146">
        <v>33650000</v>
      </c>
      <c r="X69" s="157">
        <f>W69/V69</f>
        <v>0.5608333333333333</v>
      </c>
      <c r="Y69" s="87" t="s">
        <v>420</v>
      </c>
      <c r="Z69" s="87" t="s">
        <v>421</v>
      </c>
      <c r="AA69" s="92" t="s">
        <v>422</v>
      </c>
      <c r="AB69" s="151" t="s">
        <v>103</v>
      </c>
    </row>
    <row r="70" spans="1:28" s="1" customFormat="1" ht="138.75" customHeight="1">
      <c r="A70" s="191"/>
      <c r="B70" s="164"/>
      <c r="C70" s="158"/>
      <c r="D70" s="158"/>
      <c r="E70" s="158"/>
      <c r="F70" s="159"/>
      <c r="G70" s="158"/>
      <c r="H70" s="167"/>
      <c r="I70" s="167"/>
      <c r="J70" s="158"/>
      <c r="K70" s="169"/>
      <c r="L70" s="166"/>
      <c r="M70" s="145"/>
      <c r="N70" s="145"/>
      <c r="O70" s="103" t="s">
        <v>202</v>
      </c>
      <c r="P70" s="88">
        <v>0.2</v>
      </c>
      <c r="Q70" s="88">
        <v>0.4</v>
      </c>
      <c r="R70" s="88">
        <v>0.3</v>
      </c>
      <c r="S70" s="123">
        <f t="shared" si="0"/>
        <v>0.7499999999999999</v>
      </c>
      <c r="T70" s="145"/>
      <c r="U70" s="145"/>
      <c r="V70" s="146"/>
      <c r="W70" s="146"/>
      <c r="X70" s="155"/>
      <c r="Y70" s="87" t="s">
        <v>423</v>
      </c>
      <c r="Z70" s="87" t="s">
        <v>343</v>
      </c>
      <c r="AA70" s="92" t="s">
        <v>424</v>
      </c>
      <c r="AB70" s="151"/>
    </row>
    <row r="71" spans="1:28" s="1" customFormat="1" ht="108.75" customHeight="1">
      <c r="A71" s="191"/>
      <c r="B71" s="164"/>
      <c r="C71" s="158"/>
      <c r="D71" s="158"/>
      <c r="E71" s="158"/>
      <c r="F71" s="159"/>
      <c r="G71" s="158"/>
      <c r="H71" s="167"/>
      <c r="I71" s="167"/>
      <c r="J71" s="158"/>
      <c r="K71" s="169"/>
      <c r="L71" s="166"/>
      <c r="M71" s="145"/>
      <c r="N71" s="145"/>
      <c r="O71" s="102" t="s">
        <v>203</v>
      </c>
      <c r="P71" s="88">
        <v>0.2</v>
      </c>
      <c r="Q71" s="88">
        <v>0.4</v>
      </c>
      <c r="R71" s="88">
        <v>0.1</v>
      </c>
      <c r="S71" s="123">
        <f t="shared" si="0"/>
        <v>0.25</v>
      </c>
      <c r="T71" s="145"/>
      <c r="U71" s="145"/>
      <c r="V71" s="146"/>
      <c r="W71" s="146"/>
      <c r="X71" s="155"/>
      <c r="Y71" s="87" t="s">
        <v>426</v>
      </c>
      <c r="Z71" s="87" t="s">
        <v>427</v>
      </c>
      <c r="AA71" s="92" t="s">
        <v>425</v>
      </c>
      <c r="AB71" s="151"/>
    </row>
    <row r="72" spans="1:28" s="1" customFormat="1" ht="49.5" customHeight="1">
      <c r="A72" s="191"/>
      <c r="B72" s="164"/>
      <c r="C72" s="158">
        <v>16</v>
      </c>
      <c r="D72" s="158" t="s">
        <v>65</v>
      </c>
      <c r="E72" s="158">
        <v>0</v>
      </c>
      <c r="F72" s="159">
        <v>0.7</v>
      </c>
      <c r="G72" s="158"/>
      <c r="H72" s="167" t="s">
        <v>73</v>
      </c>
      <c r="I72" s="167" t="s">
        <v>77</v>
      </c>
      <c r="J72" s="158">
        <v>0</v>
      </c>
      <c r="K72" s="169">
        <v>1</v>
      </c>
      <c r="L72" s="166"/>
      <c r="M72" s="145"/>
      <c r="N72" s="145"/>
      <c r="O72" s="102" t="s">
        <v>145</v>
      </c>
      <c r="P72" s="88">
        <v>0.2</v>
      </c>
      <c r="Q72" s="88">
        <v>0.6</v>
      </c>
      <c r="R72" s="88">
        <v>0</v>
      </c>
      <c r="S72" s="123">
        <f t="shared" si="0"/>
        <v>0</v>
      </c>
      <c r="T72" s="145"/>
      <c r="U72" s="145"/>
      <c r="V72" s="146"/>
      <c r="W72" s="146"/>
      <c r="X72" s="155"/>
      <c r="Y72" s="95">
        <v>0</v>
      </c>
      <c r="Z72" s="95">
        <v>0</v>
      </c>
      <c r="AA72" s="132">
        <v>0</v>
      </c>
      <c r="AB72" s="151"/>
    </row>
    <row r="73" spans="1:28" s="1" customFormat="1" ht="45" customHeight="1">
      <c r="A73" s="191"/>
      <c r="B73" s="164"/>
      <c r="C73" s="158"/>
      <c r="D73" s="158"/>
      <c r="E73" s="158"/>
      <c r="F73" s="159"/>
      <c r="G73" s="158"/>
      <c r="H73" s="167"/>
      <c r="I73" s="167"/>
      <c r="J73" s="158"/>
      <c r="K73" s="169"/>
      <c r="L73" s="166"/>
      <c r="M73" s="145"/>
      <c r="N73" s="145"/>
      <c r="O73" s="103" t="s">
        <v>201</v>
      </c>
      <c r="P73" s="88">
        <v>0.2</v>
      </c>
      <c r="Q73" s="88">
        <v>0.4</v>
      </c>
      <c r="R73" s="88">
        <v>0</v>
      </c>
      <c r="S73" s="123">
        <f t="shared" si="0"/>
        <v>0</v>
      </c>
      <c r="T73" s="145"/>
      <c r="U73" s="145"/>
      <c r="V73" s="146"/>
      <c r="W73" s="146"/>
      <c r="X73" s="155"/>
      <c r="Y73" s="95">
        <v>0</v>
      </c>
      <c r="Z73" s="95">
        <v>0</v>
      </c>
      <c r="AA73" s="132">
        <v>0</v>
      </c>
      <c r="AB73" s="151"/>
    </row>
    <row r="74" spans="1:28" s="1" customFormat="1" ht="65.25" customHeight="1">
      <c r="A74" s="191"/>
      <c r="B74" s="164"/>
      <c r="C74" s="158"/>
      <c r="D74" s="158"/>
      <c r="E74" s="158"/>
      <c r="F74" s="159"/>
      <c r="G74" s="158"/>
      <c r="H74" s="167"/>
      <c r="I74" s="167"/>
      <c r="J74" s="158"/>
      <c r="K74" s="169"/>
      <c r="L74" s="166"/>
      <c r="M74" s="145"/>
      <c r="N74" s="145"/>
      <c r="O74" s="102" t="s">
        <v>142</v>
      </c>
      <c r="P74" s="88">
        <v>0.2</v>
      </c>
      <c r="Q74" s="88">
        <v>0.4</v>
      </c>
      <c r="R74" s="88">
        <v>0.4</v>
      </c>
      <c r="S74" s="123">
        <f t="shared" si="0"/>
        <v>1</v>
      </c>
      <c r="T74" s="145"/>
      <c r="U74" s="145"/>
      <c r="V74" s="146"/>
      <c r="W74" s="146"/>
      <c r="X74" s="155"/>
      <c r="Y74" s="87" t="s">
        <v>433</v>
      </c>
      <c r="Z74" s="87" t="s">
        <v>343</v>
      </c>
      <c r="AA74" s="92" t="s">
        <v>434</v>
      </c>
      <c r="AB74" s="151"/>
    </row>
    <row r="75" spans="1:28" s="1" customFormat="1" ht="45" customHeight="1">
      <c r="A75" s="191"/>
      <c r="B75" s="164"/>
      <c r="C75" s="158">
        <v>16</v>
      </c>
      <c r="D75" s="158" t="s">
        <v>65</v>
      </c>
      <c r="E75" s="158">
        <v>0</v>
      </c>
      <c r="F75" s="159">
        <v>0.9</v>
      </c>
      <c r="G75" s="158"/>
      <c r="H75" s="167" t="s">
        <v>73</v>
      </c>
      <c r="I75" s="167" t="s">
        <v>78</v>
      </c>
      <c r="J75" s="158">
        <v>0</v>
      </c>
      <c r="K75" s="169">
        <v>1</v>
      </c>
      <c r="L75" s="166"/>
      <c r="M75" s="145"/>
      <c r="N75" s="145"/>
      <c r="O75" s="102" t="s">
        <v>145</v>
      </c>
      <c r="P75" s="88">
        <v>0.1</v>
      </c>
      <c r="Q75" s="88">
        <v>0.2</v>
      </c>
      <c r="R75" s="88">
        <v>0.1</v>
      </c>
      <c r="S75" s="123">
        <f t="shared" si="0"/>
        <v>0.5</v>
      </c>
      <c r="T75" s="145"/>
      <c r="U75" s="145"/>
      <c r="V75" s="146"/>
      <c r="W75" s="146"/>
      <c r="X75" s="155"/>
      <c r="Y75" s="87" t="s">
        <v>420</v>
      </c>
      <c r="Z75" s="87" t="s">
        <v>431</v>
      </c>
      <c r="AA75" s="92" t="s">
        <v>432</v>
      </c>
      <c r="AB75" s="151"/>
    </row>
    <row r="76" spans="1:28" s="1" customFormat="1" ht="54.75" customHeight="1">
      <c r="A76" s="191"/>
      <c r="B76" s="164"/>
      <c r="C76" s="158"/>
      <c r="D76" s="158"/>
      <c r="E76" s="158"/>
      <c r="F76" s="159"/>
      <c r="G76" s="158"/>
      <c r="H76" s="167"/>
      <c r="I76" s="167"/>
      <c r="J76" s="158"/>
      <c r="K76" s="169"/>
      <c r="L76" s="166"/>
      <c r="M76" s="145"/>
      <c r="N76" s="145"/>
      <c r="O76" s="102" t="s">
        <v>200</v>
      </c>
      <c r="P76" s="88">
        <v>0.1</v>
      </c>
      <c r="Q76" s="88">
        <v>0.2</v>
      </c>
      <c r="R76" s="88">
        <v>0.1</v>
      </c>
      <c r="S76" s="123">
        <f t="shared" si="0"/>
        <v>0.5</v>
      </c>
      <c r="T76" s="145"/>
      <c r="U76" s="145"/>
      <c r="V76" s="146"/>
      <c r="W76" s="146"/>
      <c r="X76" s="155"/>
      <c r="Y76" s="87" t="s">
        <v>428</v>
      </c>
      <c r="Z76" s="87" t="s">
        <v>429</v>
      </c>
      <c r="AA76" s="92" t="s">
        <v>430</v>
      </c>
      <c r="AB76" s="151"/>
    </row>
    <row r="77" spans="1:28" s="1" customFormat="1" ht="71.25" customHeight="1">
      <c r="A77" s="191"/>
      <c r="B77" s="164"/>
      <c r="C77" s="158"/>
      <c r="D77" s="158"/>
      <c r="E77" s="158"/>
      <c r="F77" s="159"/>
      <c r="G77" s="158"/>
      <c r="H77" s="167"/>
      <c r="I77" s="167"/>
      <c r="J77" s="158"/>
      <c r="K77" s="169"/>
      <c r="L77" s="166"/>
      <c r="M77" s="145"/>
      <c r="N77" s="145"/>
      <c r="O77" s="102" t="s">
        <v>142</v>
      </c>
      <c r="P77" s="88">
        <v>0.1</v>
      </c>
      <c r="Q77" s="88">
        <v>0.2</v>
      </c>
      <c r="R77" s="88">
        <v>0.2</v>
      </c>
      <c r="S77" s="123">
        <f aca="true" t="shared" si="1" ref="S77:S130">R77/Q77</f>
        <v>1</v>
      </c>
      <c r="T77" s="145"/>
      <c r="U77" s="145"/>
      <c r="V77" s="146"/>
      <c r="W77" s="146"/>
      <c r="X77" s="155"/>
      <c r="Y77" s="87" t="s">
        <v>433</v>
      </c>
      <c r="Z77" s="87" t="s">
        <v>343</v>
      </c>
      <c r="AA77" s="92" t="s">
        <v>434</v>
      </c>
      <c r="AB77" s="151"/>
    </row>
    <row r="78" spans="1:28" s="1" customFormat="1" ht="66" customHeight="1">
      <c r="A78" s="191"/>
      <c r="B78" s="164"/>
      <c r="C78" s="158"/>
      <c r="D78" s="158"/>
      <c r="E78" s="158"/>
      <c r="F78" s="159"/>
      <c r="G78" s="158"/>
      <c r="H78" s="167"/>
      <c r="I78" s="167"/>
      <c r="J78" s="158"/>
      <c r="K78" s="169"/>
      <c r="L78" s="166"/>
      <c r="M78" s="145"/>
      <c r="N78" s="145"/>
      <c r="O78" s="102" t="s">
        <v>143</v>
      </c>
      <c r="P78" s="88">
        <v>0.1</v>
      </c>
      <c r="Q78" s="88">
        <v>0.2</v>
      </c>
      <c r="R78" s="88">
        <v>0.2</v>
      </c>
      <c r="S78" s="123">
        <f t="shared" si="1"/>
        <v>1</v>
      </c>
      <c r="T78" s="145"/>
      <c r="U78" s="145"/>
      <c r="V78" s="146"/>
      <c r="W78" s="146"/>
      <c r="X78" s="155"/>
      <c r="Y78" s="87" t="s">
        <v>433</v>
      </c>
      <c r="Z78" s="87" t="s">
        <v>417</v>
      </c>
      <c r="AA78" s="92" t="s">
        <v>435</v>
      </c>
      <c r="AB78" s="151"/>
    </row>
    <row r="79" spans="1:28" s="1" customFormat="1" ht="45" customHeight="1">
      <c r="A79" s="191"/>
      <c r="B79" s="164"/>
      <c r="C79" s="158"/>
      <c r="D79" s="158"/>
      <c r="E79" s="158"/>
      <c r="F79" s="159"/>
      <c r="G79" s="158"/>
      <c r="H79" s="167"/>
      <c r="I79" s="167"/>
      <c r="J79" s="158"/>
      <c r="K79" s="169"/>
      <c r="L79" s="166"/>
      <c r="M79" s="145"/>
      <c r="N79" s="145"/>
      <c r="O79" s="102" t="s">
        <v>144</v>
      </c>
      <c r="P79" s="88">
        <v>0.1</v>
      </c>
      <c r="Q79" s="88">
        <v>0.2</v>
      </c>
      <c r="R79" s="88">
        <v>0.2</v>
      </c>
      <c r="S79" s="123">
        <f t="shared" si="1"/>
        <v>1</v>
      </c>
      <c r="T79" s="145"/>
      <c r="U79" s="145"/>
      <c r="V79" s="146"/>
      <c r="W79" s="146"/>
      <c r="X79" s="156"/>
      <c r="Y79" s="87" t="s">
        <v>433</v>
      </c>
      <c r="Z79" s="87" t="s">
        <v>417</v>
      </c>
      <c r="AA79" s="92" t="s">
        <v>436</v>
      </c>
      <c r="AB79" s="151"/>
    </row>
    <row r="80" spans="1:28" s="1" customFormat="1" ht="150" customHeight="1">
      <c r="A80" s="191"/>
      <c r="B80" s="14" t="s">
        <v>31</v>
      </c>
      <c r="C80" s="57" t="s">
        <v>32</v>
      </c>
      <c r="D80" s="15" t="s">
        <v>33</v>
      </c>
      <c r="E80" s="58">
        <v>0.3</v>
      </c>
      <c r="F80" s="58">
        <v>0.7</v>
      </c>
      <c r="G80" s="19" t="s">
        <v>79</v>
      </c>
      <c r="H80" s="16" t="s">
        <v>80</v>
      </c>
      <c r="I80" s="16" t="s">
        <v>81</v>
      </c>
      <c r="J80" s="57">
        <v>0</v>
      </c>
      <c r="K80" s="69">
        <v>1</v>
      </c>
      <c r="L80" s="74">
        <v>20206300100</v>
      </c>
      <c r="M80" s="20" t="s">
        <v>116</v>
      </c>
      <c r="N80" s="20" t="s">
        <v>499</v>
      </c>
      <c r="O80" s="102" t="s">
        <v>241</v>
      </c>
      <c r="P80" s="20">
        <v>0</v>
      </c>
      <c r="Q80" s="20">
        <v>1</v>
      </c>
      <c r="R80" s="20">
        <v>0</v>
      </c>
      <c r="S80" s="123">
        <f t="shared" si="1"/>
        <v>0</v>
      </c>
      <c r="T80" s="20"/>
      <c r="U80" s="20"/>
      <c r="V80" s="82">
        <v>0</v>
      </c>
      <c r="W80" s="82">
        <v>0</v>
      </c>
      <c r="X80" s="123">
        <v>0</v>
      </c>
      <c r="Y80" s="95">
        <v>0</v>
      </c>
      <c r="Z80" s="95">
        <v>0</v>
      </c>
      <c r="AA80" s="92" t="s">
        <v>498</v>
      </c>
      <c r="AB80" s="73" t="s">
        <v>103</v>
      </c>
    </row>
    <row r="81" spans="1:28" s="1" customFormat="1" ht="219" customHeight="1">
      <c r="A81" s="171" t="s">
        <v>82</v>
      </c>
      <c r="B81" s="161" t="s">
        <v>83</v>
      </c>
      <c r="C81" s="162">
        <v>11</v>
      </c>
      <c r="D81" s="162" t="s">
        <v>84</v>
      </c>
      <c r="E81" s="163">
        <v>1</v>
      </c>
      <c r="F81" s="163">
        <v>1</v>
      </c>
      <c r="G81" s="162" t="s">
        <v>85</v>
      </c>
      <c r="H81" s="162" t="s">
        <v>86</v>
      </c>
      <c r="I81" s="174" t="s">
        <v>87</v>
      </c>
      <c r="J81" s="163">
        <v>1</v>
      </c>
      <c r="K81" s="170">
        <v>1</v>
      </c>
      <c r="L81" s="166" t="s">
        <v>279</v>
      </c>
      <c r="M81" s="145" t="s">
        <v>117</v>
      </c>
      <c r="N81" s="145" t="s">
        <v>286</v>
      </c>
      <c r="O81" s="102" t="s">
        <v>149</v>
      </c>
      <c r="P81" s="88">
        <v>1</v>
      </c>
      <c r="Q81" s="88">
        <v>1</v>
      </c>
      <c r="R81" s="88">
        <v>0.85</v>
      </c>
      <c r="S81" s="123">
        <f t="shared" si="1"/>
        <v>0.85</v>
      </c>
      <c r="T81" s="145" t="s">
        <v>307</v>
      </c>
      <c r="U81" s="145" t="s">
        <v>308</v>
      </c>
      <c r="V81" s="146">
        <v>92300000</v>
      </c>
      <c r="W81" s="146">
        <f>54783333+26100000</f>
        <v>80883333</v>
      </c>
      <c r="X81" s="157">
        <f>W81/V81</f>
        <v>0.876309133261105</v>
      </c>
      <c r="Y81" s="93">
        <v>304764</v>
      </c>
      <c r="Z81" s="87" t="s">
        <v>465</v>
      </c>
      <c r="AA81" s="92" t="s">
        <v>480</v>
      </c>
      <c r="AB81" s="151" t="s">
        <v>102</v>
      </c>
    </row>
    <row r="82" spans="1:28" s="1" customFormat="1" ht="175.5" customHeight="1">
      <c r="A82" s="171"/>
      <c r="B82" s="161"/>
      <c r="C82" s="162"/>
      <c r="D82" s="162"/>
      <c r="E82" s="163"/>
      <c r="F82" s="163"/>
      <c r="G82" s="162"/>
      <c r="H82" s="162"/>
      <c r="I82" s="174"/>
      <c r="J82" s="163"/>
      <c r="K82" s="170"/>
      <c r="L82" s="166"/>
      <c r="M82" s="145"/>
      <c r="N82" s="145"/>
      <c r="O82" s="102" t="s">
        <v>146</v>
      </c>
      <c r="P82" s="20">
        <v>1</v>
      </c>
      <c r="Q82" s="20">
        <v>1</v>
      </c>
      <c r="R82" s="88">
        <v>1</v>
      </c>
      <c r="S82" s="123">
        <f t="shared" si="1"/>
        <v>1</v>
      </c>
      <c r="T82" s="145"/>
      <c r="U82" s="145"/>
      <c r="V82" s="146"/>
      <c r="W82" s="146"/>
      <c r="X82" s="155"/>
      <c r="Y82" s="93">
        <v>304764</v>
      </c>
      <c r="Z82" s="87" t="s">
        <v>465</v>
      </c>
      <c r="AA82" s="92" t="s">
        <v>481</v>
      </c>
      <c r="AB82" s="151"/>
    </row>
    <row r="83" spans="1:28" s="1" customFormat="1" ht="130.5" customHeight="1">
      <c r="A83" s="171"/>
      <c r="B83" s="161"/>
      <c r="C83" s="162"/>
      <c r="D83" s="162"/>
      <c r="E83" s="163"/>
      <c r="F83" s="163"/>
      <c r="G83" s="162"/>
      <c r="H83" s="162"/>
      <c r="I83" s="174"/>
      <c r="J83" s="163"/>
      <c r="K83" s="170"/>
      <c r="L83" s="166"/>
      <c r="M83" s="145"/>
      <c r="N83" s="145"/>
      <c r="O83" s="102" t="s">
        <v>147</v>
      </c>
      <c r="P83" s="20">
        <v>1</v>
      </c>
      <c r="Q83" s="20">
        <v>1</v>
      </c>
      <c r="R83" s="88">
        <v>1</v>
      </c>
      <c r="S83" s="123">
        <f t="shared" si="1"/>
        <v>1</v>
      </c>
      <c r="T83" s="145"/>
      <c r="U83" s="145"/>
      <c r="V83" s="146"/>
      <c r="W83" s="146"/>
      <c r="X83" s="155"/>
      <c r="Y83" s="93">
        <v>304764</v>
      </c>
      <c r="Z83" s="87" t="s">
        <v>465</v>
      </c>
      <c r="AA83" s="92" t="s">
        <v>482</v>
      </c>
      <c r="AB83" s="151"/>
    </row>
    <row r="84" spans="1:28" s="1" customFormat="1" ht="287.25" customHeight="1">
      <c r="A84" s="171"/>
      <c r="B84" s="161"/>
      <c r="C84" s="162"/>
      <c r="D84" s="162"/>
      <c r="E84" s="163"/>
      <c r="F84" s="163"/>
      <c r="G84" s="162"/>
      <c r="H84" s="162"/>
      <c r="I84" s="174"/>
      <c r="J84" s="163"/>
      <c r="K84" s="170"/>
      <c r="L84" s="166"/>
      <c r="M84" s="145"/>
      <c r="N84" s="145"/>
      <c r="O84" s="102" t="s">
        <v>150</v>
      </c>
      <c r="P84" s="20">
        <v>0</v>
      </c>
      <c r="Q84" s="20">
        <v>1</v>
      </c>
      <c r="R84" s="88">
        <v>1</v>
      </c>
      <c r="S84" s="123">
        <f t="shared" si="1"/>
        <v>1</v>
      </c>
      <c r="T84" s="145"/>
      <c r="U84" s="145"/>
      <c r="V84" s="146"/>
      <c r="W84" s="146"/>
      <c r="X84" s="155"/>
      <c r="Y84" s="93">
        <v>304764</v>
      </c>
      <c r="Z84" s="87" t="s">
        <v>465</v>
      </c>
      <c r="AA84" s="92" t="s">
        <v>483</v>
      </c>
      <c r="AB84" s="151"/>
    </row>
    <row r="85" spans="1:28" s="1" customFormat="1" ht="275.25" customHeight="1">
      <c r="A85" s="171"/>
      <c r="B85" s="161"/>
      <c r="C85" s="162"/>
      <c r="D85" s="162"/>
      <c r="E85" s="163"/>
      <c r="F85" s="163"/>
      <c r="G85" s="162"/>
      <c r="H85" s="162"/>
      <c r="I85" s="174"/>
      <c r="J85" s="163"/>
      <c r="K85" s="170"/>
      <c r="L85" s="166"/>
      <c r="M85" s="145"/>
      <c r="N85" s="145"/>
      <c r="O85" s="102" t="s">
        <v>151</v>
      </c>
      <c r="P85" s="88">
        <v>1</v>
      </c>
      <c r="Q85" s="88">
        <v>1</v>
      </c>
      <c r="R85" s="88">
        <v>1</v>
      </c>
      <c r="S85" s="123">
        <f t="shared" si="1"/>
        <v>1</v>
      </c>
      <c r="T85" s="145"/>
      <c r="U85" s="145"/>
      <c r="V85" s="146"/>
      <c r="W85" s="146"/>
      <c r="X85" s="155"/>
      <c r="Y85" s="93">
        <v>304764</v>
      </c>
      <c r="Z85" s="87" t="s">
        <v>343</v>
      </c>
      <c r="AA85" s="92" t="s">
        <v>484</v>
      </c>
      <c r="AB85" s="151"/>
    </row>
    <row r="86" spans="1:28" s="1" customFormat="1" ht="409.5" customHeight="1">
      <c r="A86" s="171"/>
      <c r="B86" s="161"/>
      <c r="C86" s="162"/>
      <c r="D86" s="162"/>
      <c r="E86" s="163"/>
      <c r="F86" s="163"/>
      <c r="G86" s="162"/>
      <c r="H86" s="162"/>
      <c r="I86" s="174"/>
      <c r="J86" s="163"/>
      <c r="K86" s="170"/>
      <c r="L86" s="166"/>
      <c r="M86" s="145"/>
      <c r="N86" s="145"/>
      <c r="O86" s="102" t="s">
        <v>152</v>
      </c>
      <c r="P86" s="88">
        <v>1</v>
      </c>
      <c r="Q86" s="88">
        <v>1</v>
      </c>
      <c r="R86" s="88">
        <v>1</v>
      </c>
      <c r="S86" s="123">
        <f t="shared" si="1"/>
        <v>1</v>
      </c>
      <c r="T86" s="145"/>
      <c r="U86" s="145"/>
      <c r="V86" s="146"/>
      <c r="W86" s="146"/>
      <c r="X86" s="155"/>
      <c r="Y86" s="93">
        <v>304764</v>
      </c>
      <c r="Z86" s="87" t="s">
        <v>343</v>
      </c>
      <c r="AA86" s="133" t="s">
        <v>458</v>
      </c>
      <c r="AB86" s="151"/>
    </row>
    <row r="87" spans="1:28" s="1" customFormat="1" ht="229.5" customHeight="1">
      <c r="A87" s="171"/>
      <c r="B87" s="161"/>
      <c r="C87" s="162"/>
      <c r="D87" s="162"/>
      <c r="E87" s="163"/>
      <c r="F87" s="163"/>
      <c r="G87" s="162"/>
      <c r="H87" s="162"/>
      <c r="I87" s="174"/>
      <c r="J87" s="163"/>
      <c r="K87" s="170"/>
      <c r="L87" s="166"/>
      <c r="M87" s="145"/>
      <c r="N87" s="145"/>
      <c r="O87" s="102" t="s">
        <v>153</v>
      </c>
      <c r="P87" s="88">
        <v>1</v>
      </c>
      <c r="Q87" s="88">
        <v>1</v>
      </c>
      <c r="R87" s="88">
        <v>1</v>
      </c>
      <c r="S87" s="123">
        <f t="shared" si="1"/>
        <v>1</v>
      </c>
      <c r="T87" s="145"/>
      <c r="U87" s="145"/>
      <c r="V87" s="146"/>
      <c r="W87" s="146"/>
      <c r="X87" s="155"/>
      <c r="Y87" s="93">
        <v>304764</v>
      </c>
      <c r="Z87" s="87" t="s">
        <v>343</v>
      </c>
      <c r="AA87" s="92" t="s">
        <v>459</v>
      </c>
      <c r="AB87" s="151"/>
    </row>
    <row r="88" spans="1:28" s="1" customFormat="1" ht="99" customHeight="1">
      <c r="A88" s="171"/>
      <c r="B88" s="161"/>
      <c r="C88" s="162"/>
      <c r="D88" s="162"/>
      <c r="E88" s="163"/>
      <c r="F88" s="163"/>
      <c r="G88" s="162"/>
      <c r="H88" s="162"/>
      <c r="I88" s="174"/>
      <c r="J88" s="163"/>
      <c r="K88" s="170"/>
      <c r="L88" s="166"/>
      <c r="M88" s="145"/>
      <c r="N88" s="145"/>
      <c r="O88" s="102" t="s">
        <v>148</v>
      </c>
      <c r="P88" s="20">
        <v>1</v>
      </c>
      <c r="Q88" s="20">
        <v>1</v>
      </c>
      <c r="R88" s="20">
        <v>1</v>
      </c>
      <c r="S88" s="123">
        <f t="shared" si="1"/>
        <v>1</v>
      </c>
      <c r="T88" s="145"/>
      <c r="U88" s="145"/>
      <c r="V88" s="146"/>
      <c r="W88" s="146"/>
      <c r="X88" s="155"/>
      <c r="Y88" s="93">
        <v>304764</v>
      </c>
      <c r="Z88" s="87" t="s">
        <v>343</v>
      </c>
      <c r="AA88" s="92" t="s">
        <v>477</v>
      </c>
      <c r="AB88" s="151"/>
    </row>
    <row r="89" spans="1:28" s="1" customFormat="1" ht="214.5" customHeight="1">
      <c r="A89" s="171"/>
      <c r="B89" s="161"/>
      <c r="C89" s="162">
        <v>11</v>
      </c>
      <c r="D89" s="162" t="s">
        <v>84</v>
      </c>
      <c r="E89" s="163">
        <v>1</v>
      </c>
      <c r="F89" s="163">
        <v>1</v>
      </c>
      <c r="G89" s="162"/>
      <c r="H89" s="162" t="s">
        <v>88</v>
      </c>
      <c r="I89" s="174" t="s">
        <v>89</v>
      </c>
      <c r="J89" s="163">
        <v>1</v>
      </c>
      <c r="K89" s="170">
        <v>1</v>
      </c>
      <c r="L89" s="166"/>
      <c r="M89" s="145"/>
      <c r="N89" s="145"/>
      <c r="O89" s="103" t="s">
        <v>220</v>
      </c>
      <c r="P89" s="20">
        <v>4</v>
      </c>
      <c r="Q89" s="20">
        <v>4</v>
      </c>
      <c r="R89" s="20">
        <v>4</v>
      </c>
      <c r="S89" s="123">
        <f t="shared" si="1"/>
        <v>1</v>
      </c>
      <c r="T89" s="145"/>
      <c r="U89" s="145"/>
      <c r="V89" s="146"/>
      <c r="W89" s="146"/>
      <c r="X89" s="155"/>
      <c r="Y89" s="93">
        <v>304764</v>
      </c>
      <c r="Z89" s="87" t="s">
        <v>343</v>
      </c>
      <c r="AA89" s="92" t="s">
        <v>463</v>
      </c>
      <c r="AB89" s="151"/>
    </row>
    <row r="90" spans="1:28" s="1" customFormat="1" ht="114.75" customHeight="1">
      <c r="A90" s="171"/>
      <c r="B90" s="161"/>
      <c r="C90" s="162"/>
      <c r="D90" s="162"/>
      <c r="E90" s="163"/>
      <c r="F90" s="163"/>
      <c r="G90" s="162"/>
      <c r="H90" s="162"/>
      <c r="I90" s="174"/>
      <c r="J90" s="163"/>
      <c r="K90" s="170"/>
      <c r="L90" s="166"/>
      <c r="M90" s="145"/>
      <c r="N90" s="145"/>
      <c r="O90" s="103" t="s">
        <v>221</v>
      </c>
      <c r="P90" s="20">
        <v>1</v>
      </c>
      <c r="Q90" s="20">
        <v>4</v>
      </c>
      <c r="R90" s="20">
        <v>0</v>
      </c>
      <c r="S90" s="123">
        <f t="shared" si="1"/>
        <v>0</v>
      </c>
      <c r="T90" s="145"/>
      <c r="U90" s="145"/>
      <c r="V90" s="146"/>
      <c r="W90" s="146"/>
      <c r="X90" s="155"/>
      <c r="Y90" s="95">
        <v>0</v>
      </c>
      <c r="Z90" s="95">
        <v>0</v>
      </c>
      <c r="AA90" s="92" t="s">
        <v>476</v>
      </c>
      <c r="AB90" s="151"/>
    </row>
    <row r="91" spans="1:28" s="1" customFormat="1" ht="216" customHeight="1">
      <c r="A91" s="171"/>
      <c r="B91" s="161"/>
      <c r="C91" s="162"/>
      <c r="D91" s="162"/>
      <c r="E91" s="163"/>
      <c r="F91" s="163"/>
      <c r="G91" s="162"/>
      <c r="H91" s="162"/>
      <c r="I91" s="174"/>
      <c r="J91" s="163"/>
      <c r="K91" s="170"/>
      <c r="L91" s="166"/>
      <c r="M91" s="145"/>
      <c r="N91" s="145"/>
      <c r="O91" s="103" t="s">
        <v>222</v>
      </c>
      <c r="P91" s="20">
        <v>4</v>
      </c>
      <c r="Q91" s="20">
        <v>4</v>
      </c>
      <c r="R91" s="20">
        <v>4</v>
      </c>
      <c r="S91" s="123">
        <f t="shared" si="1"/>
        <v>1</v>
      </c>
      <c r="T91" s="145"/>
      <c r="U91" s="145"/>
      <c r="V91" s="146"/>
      <c r="W91" s="146"/>
      <c r="X91" s="155"/>
      <c r="Y91" s="93">
        <v>304764</v>
      </c>
      <c r="Z91" s="87" t="s">
        <v>343</v>
      </c>
      <c r="AA91" s="92" t="s">
        <v>463</v>
      </c>
      <c r="AB91" s="151"/>
    </row>
    <row r="92" spans="1:28" s="1" customFormat="1" ht="241.5" customHeight="1">
      <c r="A92" s="171"/>
      <c r="B92" s="161"/>
      <c r="C92" s="162"/>
      <c r="D92" s="162"/>
      <c r="E92" s="163"/>
      <c r="F92" s="163"/>
      <c r="G92" s="162"/>
      <c r="H92" s="162"/>
      <c r="I92" s="174"/>
      <c r="J92" s="163"/>
      <c r="K92" s="170"/>
      <c r="L92" s="166"/>
      <c r="M92" s="145"/>
      <c r="N92" s="145"/>
      <c r="O92" s="90" t="s">
        <v>232</v>
      </c>
      <c r="P92" s="20">
        <v>4</v>
      </c>
      <c r="Q92" s="20">
        <v>4</v>
      </c>
      <c r="R92" s="20">
        <v>3</v>
      </c>
      <c r="S92" s="123">
        <f t="shared" si="1"/>
        <v>0.75</v>
      </c>
      <c r="T92" s="145"/>
      <c r="U92" s="145"/>
      <c r="V92" s="146"/>
      <c r="W92" s="146"/>
      <c r="X92" s="155"/>
      <c r="Y92" s="93">
        <v>304764</v>
      </c>
      <c r="Z92" s="87" t="s">
        <v>343</v>
      </c>
      <c r="AA92" s="92" t="s">
        <v>464</v>
      </c>
      <c r="AB92" s="151"/>
    </row>
    <row r="93" spans="1:28" s="1" customFormat="1" ht="115.5" customHeight="1">
      <c r="A93" s="171"/>
      <c r="B93" s="161"/>
      <c r="C93" s="162">
        <v>11</v>
      </c>
      <c r="D93" s="162" t="s">
        <v>84</v>
      </c>
      <c r="E93" s="163">
        <v>1</v>
      </c>
      <c r="F93" s="163">
        <v>1</v>
      </c>
      <c r="G93" s="162"/>
      <c r="H93" s="162" t="s">
        <v>90</v>
      </c>
      <c r="I93" s="174" t="s">
        <v>101</v>
      </c>
      <c r="J93" s="163">
        <v>1</v>
      </c>
      <c r="K93" s="170">
        <v>1</v>
      </c>
      <c r="L93" s="166"/>
      <c r="M93" s="145"/>
      <c r="N93" s="145"/>
      <c r="O93" s="90" t="s">
        <v>223</v>
      </c>
      <c r="P93" s="88">
        <v>1</v>
      </c>
      <c r="Q93" s="88">
        <v>1</v>
      </c>
      <c r="R93" s="88">
        <v>1</v>
      </c>
      <c r="S93" s="123">
        <f t="shared" si="1"/>
        <v>1</v>
      </c>
      <c r="T93" s="145"/>
      <c r="U93" s="145"/>
      <c r="V93" s="146"/>
      <c r="W93" s="146"/>
      <c r="X93" s="155"/>
      <c r="Y93" s="87"/>
      <c r="Z93" s="87"/>
      <c r="AA93" s="92" t="s">
        <v>485</v>
      </c>
      <c r="AB93" s="151"/>
    </row>
    <row r="94" spans="1:28" s="1" customFormat="1" ht="106.5" customHeight="1">
      <c r="A94" s="171"/>
      <c r="B94" s="161"/>
      <c r="C94" s="162"/>
      <c r="D94" s="162"/>
      <c r="E94" s="163"/>
      <c r="F94" s="163"/>
      <c r="G94" s="162"/>
      <c r="H94" s="162"/>
      <c r="I94" s="174"/>
      <c r="J94" s="163"/>
      <c r="K94" s="170"/>
      <c r="L94" s="166"/>
      <c r="M94" s="145"/>
      <c r="N94" s="145"/>
      <c r="O94" s="90" t="s">
        <v>154</v>
      </c>
      <c r="P94" s="88">
        <v>1</v>
      </c>
      <c r="Q94" s="88">
        <v>1</v>
      </c>
      <c r="R94" s="88">
        <v>1</v>
      </c>
      <c r="S94" s="123">
        <f t="shared" si="1"/>
        <v>1</v>
      </c>
      <c r="T94" s="145"/>
      <c r="U94" s="145"/>
      <c r="V94" s="146"/>
      <c r="W94" s="146"/>
      <c r="X94" s="155"/>
      <c r="Y94" s="87"/>
      <c r="Z94" s="87"/>
      <c r="AA94" s="92" t="s">
        <v>486</v>
      </c>
      <c r="AB94" s="151"/>
    </row>
    <row r="95" spans="1:28" s="1" customFormat="1" ht="225.75" customHeight="1">
      <c r="A95" s="171"/>
      <c r="B95" s="161"/>
      <c r="C95" s="162"/>
      <c r="D95" s="162"/>
      <c r="E95" s="163"/>
      <c r="F95" s="163"/>
      <c r="G95" s="162"/>
      <c r="H95" s="162"/>
      <c r="I95" s="174"/>
      <c r="J95" s="163"/>
      <c r="K95" s="170"/>
      <c r="L95" s="166"/>
      <c r="M95" s="145"/>
      <c r="N95" s="145"/>
      <c r="O95" s="90" t="s">
        <v>155</v>
      </c>
      <c r="P95" s="88">
        <v>1</v>
      </c>
      <c r="Q95" s="88">
        <v>1</v>
      </c>
      <c r="R95" s="88">
        <v>0.4</v>
      </c>
      <c r="S95" s="123">
        <f t="shared" si="1"/>
        <v>0.4</v>
      </c>
      <c r="T95" s="145"/>
      <c r="U95" s="145"/>
      <c r="V95" s="146"/>
      <c r="W95" s="146"/>
      <c r="X95" s="155"/>
      <c r="Y95" s="87"/>
      <c r="Z95" s="87"/>
      <c r="AA95" s="92" t="s">
        <v>487</v>
      </c>
      <c r="AB95" s="151"/>
    </row>
    <row r="96" spans="1:28" s="1" customFormat="1" ht="144" customHeight="1">
      <c r="A96" s="171"/>
      <c r="B96" s="161"/>
      <c r="C96" s="162"/>
      <c r="D96" s="162"/>
      <c r="E96" s="163"/>
      <c r="F96" s="163"/>
      <c r="G96" s="162"/>
      <c r="H96" s="162"/>
      <c r="I96" s="174"/>
      <c r="J96" s="163"/>
      <c r="K96" s="170"/>
      <c r="L96" s="166"/>
      <c r="M96" s="145"/>
      <c r="N96" s="145"/>
      <c r="O96" s="90" t="s">
        <v>156</v>
      </c>
      <c r="P96" s="88">
        <v>0.8</v>
      </c>
      <c r="Q96" s="88">
        <v>0.9</v>
      </c>
      <c r="R96" s="88">
        <v>0.9</v>
      </c>
      <c r="S96" s="123">
        <f t="shared" si="1"/>
        <v>1</v>
      </c>
      <c r="T96" s="145"/>
      <c r="U96" s="145"/>
      <c r="V96" s="146"/>
      <c r="W96" s="146"/>
      <c r="X96" s="155"/>
      <c r="Y96" s="87"/>
      <c r="Z96" s="87"/>
      <c r="AA96" s="92" t="s">
        <v>488</v>
      </c>
      <c r="AB96" s="151"/>
    </row>
    <row r="97" spans="1:28" s="1" customFormat="1" ht="167.25" customHeight="1">
      <c r="A97" s="171"/>
      <c r="B97" s="161"/>
      <c r="C97" s="162"/>
      <c r="D97" s="162"/>
      <c r="E97" s="163"/>
      <c r="F97" s="163"/>
      <c r="G97" s="162"/>
      <c r="H97" s="162"/>
      <c r="I97" s="174"/>
      <c r="J97" s="163"/>
      <c r="K97" s="170"/>
      <c r="L97" s="166"/>
      <c r="M97" s="145"/>
      <c r="N97" s="145"/>
      <c r="O97" s="90" t="s">
        <v>157</v>
      </c>
      <c r="P97" s="88">
        <v>1</v>
      </c>
      <c r="Q97" s="88">
        <v>1</v>
      </c>
      <c r="R97" s="88">
        <v>1</v>
      </c>
      <c r="S97" s="123">
        <f t="shared" si="1"/>
        <v>1</v>
      </c>
      <c r="T97" s="145"/>
      <c r="U97" s="145"/>
      <c r="V97" s="146"/>
      <c r="W97" s="146"/>
      <c r="X97" s="155"/>
      <c r="Y97" s="87"/>
      <c r="Z97" s="87"/>
      <c r="AA97" s="92" t="s">
        <v>489</v>
      </c>
      <c r="AB97" s="151"/>
    </row>
    <row r="98" spans="1:28" s="1" customFormat="1" ht="409.5" customHeight="1">
      <c r="A98" s="171"/>
      <c r="B98" s="161"/>
      <c r="C98" s="162"/>
      <c r="D98" s="162"/>
      <c r="E98" s="163"/>
      <c r="F98" s="163"/>
      <c r="G98" s="162"/>
      <c r="H98" s="162"/>
      <c r="I98" s="174"/>
      <c r="J98" s="163"/>
      <c r="K98" s="170"/>
      <c r="L98" s="166"/>
      <c r="M98" s="145"/>
      <c r="N98" s="145"/>
      <c r="O98" s="90" t="s">
        <v>158</v>
      </c>
      <c r="P98" s="88">
        <v>1</v>
      </c>
      <c r="Q98" s="88">
        <v>1</v>
      </c>
      <c r="R98" s="88">
        <v>1</v>
      </c>
      <c r="S98" s="123">
        <f t="shared" si="1"/>
        <v>1</v>
      </c>
      <c r="T98" s="145"/>
      <c r="U98" s="145"/>
      <c r="V98" s="146"/>
      <c r="W98" s="146"/>
      <c r="X98" s="155"/>
      <c r="Y98" s="93">
        <v>304764</v>
      </c>
      <c r="Z98" s="87" t="s">
        <v>343</v>
      </c>
      <c r="AA98" s="92" t="s">
        <v>490</v>
      </c>
      <c r="AB98" s="151"/>
    </row>
    <row r="99" spans="1:28" s="1" customFormat="1" ht="244.5" customHeight="1">
      <c r="A99" s="171"/>
      <c r="B99" s="161"/>
      <c r="C99" s="162"/>
      <c r="D99" s="162"/>
      <c r="E99" s="163"/>
      <c r="F99" s="163"/>
      <c r="G99" s="162"/>
      <c r="H99" s="162"/>
      <c r="I99" s="174"/>
      <c r="J99" s="163"/>
      <c r="K99" s="170"/>
      <c r="L99" s="166"/>
      <c r="M99" s="145"/>
      <c r="N99" s="145"/>
      <c r="O99" s="90" t="s">
        <v>159</v>
      </c>
      <c r="P99" s="88">
        <v>1</v>
      </c>
      <c r="Q99" s="88">
        <v>1</v>
      </c>
      <c r="R99" s="88">
        <v>1</v>
      </c>
      <c r="S99" s="123">
        <f t="shared" si="1"/>
        <v>1</v>
      </c>
      <c r="T99" s="145"/>
      <c r="U99" s="145"/>
      <c r="V99" s="146"/>
      <c r="W99" s="146"/>
      <c r="X99" s="156"/>
      <c r="Y99" s="87"/>
      <c r="Z99" s="87"/>
      <c r="AA99" s="92" t="s">
        <v>491</v>
      </c>
      <c r="AB99" s="151"/>
    </row>
    <row r="100" spans="1:28" s="1" customFormat="1" ht="108.75" customHeight="1">
      <c r="A100" s="171"/>
      <c r="B100" s="161"/>
      <c r="C100" s="162">
        <v>11</v>
      </c>
      <c r="D100" s="162" t="s">
        <v>84</v>
      </c>
      <c r="E100" s="163">
        <v>1</v>
      </c>
      <c r="F100" s="163">
        <v>1</v>
      </c>
      <c r="G100" s="162"/>
      <c r="H100" s="162" t="s">
        <v>91</v>
      </c>
      <c r="I100" s="174" t="s">
        <v>92</v>
      </c>
      <c r="J100" s="163">
        <v>1</v>
      </c>
      <c r="K100" s="170">
        <v>1</v>
      </c>
      <c r="L100" s="166" t="s">
        <v>281</v>
      </c>
      <c r="M100" s="145" t="s">
        <v>118</v>
      </c>
      <c r="N100" s="145" t="s">
        <v>280</v>
      </c>
      <c r="O100" s="90" t="s">
        <v>160</v>
      </c>
      <c r="P100" s="88">
        <v>1</v>
      </c>
      <c r="Q100" s="88">
        <v>1</v>
      </c>
      <c r="R100" s="88">
        <v>1</v>
      </c>
      <c r="S100" s="123">
        <f t="shared" si="1"/>
        <v>1</v>
      </c>
      <c r="T100" s="145" t="s">
        <v>309</v>
      </c>
      <c r="U100" s="145" t="s">
        <v>292</v>
      </c>
      <c r="V100" s="146">
        <v>0</v>
      </c>
      <c r="W100" s="146">
        <v>0</v>
      </c>
      <c r="X100" s="157">
        <v>0</v>
      </c>
      <c r="Y100" s="93">
        <v>304764</v>
      </c>
      <c r="Z100" s="87" t="s">
        <v>343</v>
      </c>
      <c r="AA100" s="130" t="s">
        <v>460</v>
      </c>
      <c r="AB100" s="151" t="s">
        <v>102</v>
      </c>
    </row>
    <row r="101" spans="1:28" s="1" customFormat="1" ht="347.25" customHeight="1">
      <c r="A101" s="171"/>
      <c r="B101" s="161"/>
      <c r="C101" s="162"/>
      <c r="D101" s="162"/>
      <c r="E101" s="163"/>
      <c r="F101" s="163"/>
      <c r="G101" s="162"/>
      <c r="H101" s="162"/>
      <c r="I101" s="174"/>
      <c r="J101" s="163"/>
      <c r="K101" s="170"/>
      <c r="L101" s="166"/>
      <c r="M101" s="145"/>
      <c r="N101" s="145"/>
      <c r="O101" s="90" t="s">
        <v>161</v>
      </c>
      <c r="P101" s="20">
        <v>4</v>
      </c>
      <c r="Q101" s="20">
        <v>4</v>
      </c>
      <c r="R101" s="20">
        <v>1</v>
      </c>
      <c r="S101" s="123">
        <f t="shared" si="1"/>
        <v>0.25</v>
      </c>
      <c r="T101" s="145"/>
      <c r="U101" s="145"/>
      <c r="V101" s="146"/>
      <c r="W101" s="146"/>
      <c r="X101" s="155"/>
      <c r="Y101" s="93">
        <v>304764</v>
      </c>
      <c r="Z101" s="87" t="s">
        <v>343</v>
      </c>
      <c r="AA101" s="130" t="s">
        <v>461</v>
      </c>
      <c r="AB101" s="151"/>
    </row>
    <row r="102" spans="1:28" s="1" customFormat="1" ht="210" customHeight="1">
      <c r="A102" s="171"/>
      <c r="B102" s="161"/>
      <c r="C102" s="162"/>
      <c r="D102" s="162"/>
      <c r="E102" s="163"/>
      <c r="F102" s="163"/>
      <c r="G102" s="162"/>
      <c r="H102" s="162"/>
      <c r="I102" s="174"/>
      <c r="J102" s="163"/>
      <c r="K102" s="170"/>
      <c r="L102" s="166"/>
      <c r="M102" s="145"/>
      <c r="N102" s="145"/>
      <c r="O102" s="90" t="s">
        <v>162</v>
      </c>
      <c r="P102" s="20">
        <v>4</v>
      </c>
      <c r="Q102" s="20">
        <v>4</v>
      </c>
      <c r="R102" s="20">
        <v>4</v>
      </c>
      <c r="S102" s="123">
        <f t="shared" si="1"/>
        <v>1</v>
      </c>
      <c r="T102" s="145"/>
      <c r="U102" s="145"/>
      <c r="V102" s="146"/>
      <c r="W102" s="146"/>
      <c r="X102" s="155"/>
      <c r="Y102" s="93">
        <v>304764</v>
      </c>
      <c r="Z102" s="87" t="s">
        <v>343</v>
      </c>
      <c r="AA102" s="130" t="s">
        <v>462</v>
      </c>
      <c r="AB102" s="151"/>
    </row>
    <row r="103" spans="1:28" s="1" customFormat="1" ht="108" customHeight="1">
      <c r="A103" s="171"/>
      <c r="B103" s="161"/>
      <c r="C103" s="162"/>
      <c r="D103" s="162"/>
      <c r="E103" s="163"/>
      <c r="F103" s="163"/>
      <c r="G103" s="162"/>
      <c r="H103" s="162"/>
      <c r="I103" s="174"/>
      <c r="J103" s="163"/>
      <c r="K103" s="170"/>
      <c r="L103" s="166"/>
      <c r="M103" s="145"/>
      <c r="N103" s="145"/>
      <c r="O103" s="105" t="s">
        <v>163</v>
      </c>
      <c r="P103" s="20">
        <v>11</v>
      </c>
      <c r="Q103" s="20">
        <v>11</v>
      </c>
      <c r="R103" s="20">
        <v>11</v>
      </c>
      <c r="S103" s="123">
        <f t="shared" si="1"/>
        <v>1</v>
      </c>
      <c r="T103" s="145"/>
      <c r="U103" s="145"/>
      <c r="V103" s="146"/>
      <c r="W103" s="146"/>
      <c r="X103" s="156"/>
      <c r="Y103" s="93">
        <v>304764</v>
      </c>
      <c r="Z103" s="87" t="s">
        <v>343</v>
      </c>
      <c r="AA103" s="92" t="s">
        <v>492</v>
      </c>
      <c r="AB103" s="151"/>
    </row>
    <row r="104" spans="1:28" s="1" customFormat="1" ht="118.5" customHeight="1">
      <c r="A104" s="171"/>
      <c r="B104" s="161"/>
      <c r="C104" s="162">
        <v>11</v>
      </c>
      <c r="D104" s="162" t="s">
        <v>84</v>
      </c>
      <c r="E104" s="163">
        <v>1</v>
      </c>
      <c r="F104" s="163">
        <v>1</v>
      </c>
      <c r="G104" s="162" t="s">
        <v>85</v>
      </c>
      <c r="H104" s="162" t="s">
        <v>285</v>
      </c>
      <c r="I104" s="162" t="s">
        <v>284</v>
      </c>
      <c r="J104" s="163">
        <v>1</v>
      </c>
      <c r="K104" s="170">
        <v>1</v>
      </c>
      <c r="L104" s="197" t="s">
        <v>283</v>
      </c>
      <c r="M104" s="196" t="s">
        <v>224</v>
      </c>
      <c r="N104" s="145" t="s">
        <v>282</v>
      </c>
      <c r="O104" s="105" t="s">
        <v>242</v>
      </c>
      <c r="P104" s="88">
        <v>1</v>
      </c>
      <c r="Q104" s="88">
        <v>1</v>
      </c>
      <c r="R104" s="88">
        <v>1</v>
      </c>
      <c r="S104" s="123">
        <f t="shared" si="1"/>
        <v>1</v>
      </c>
      <c r="T104" s="196" t="s">
        <v>393</v>
      </c>
      <c r="U104" s="196" t="s">
        <v>500</v>
      </c>
      <c r="V104" s="231">
        <f>100000000+10000000+7631080</f>
        <v>117631080</v>
      </c>
      <c r="W104" s="231">
        <f>50700000+5200000</f>
        <v>55900000</v>
      </c>
      <c r="X104" s="157">
        <f>W104/V104</f>
        <v>0.4752145436393171</v>
      </c>
      <c r="Y104" s="93">
        <v>304764</v>
      </c>
      <c r="Z104" s="87" t="s">
        <v>343</v>
      </c>
      <c r="AA104" s="92" t="s">
        <v>381</v>
      </c>
      <c r="AB104" s="151" t="s">
        <v>103</v>
      </c>
    </row>
    <row r="105" spans="1:28" s="1" customFormat="1" ht="279" customHeight="1">
      <c r="A105" s="171"/>
      <c r="B105" s="161"/>
      <c r="C105" s="162"/>
      <c r="D105" s="162"/>
      <c r="E105" s="163"/>
      <c r="F105" s="163"/>
      <c r="G105" s="162"/>
      <c r="H105" s="162"/>
      <c r="I105" s="162"/>
      <c r="J105" s="163"/>
      <c r="K105" s="170"/>
      <c r="L105" s="197"/>
      <c r="M105" s="196"/>
      <c r="N105" s="145"/>
      <c r="O105" s="105" t="s">
        <v>229</v>
      </c>
      <c r="P105" s="20">
        <v>200</v>
      </c>
      <c r="Q105" s="20">
        <v>2000</v>
      </c>
      <c r="R105" s="20">
        <v>2000</v>
      </c>
      <c r="S105" s="123">
        <f t="shared" si="1"/>
        <v>1</v>
      </c>
      <c r="T105" s="196"/>
      <c r="U105" s="196"/>
      <c r="V105" s="231"/>
      <c r="W105" s="231"/>
      <c r="X105" s="155"/>
      <c r="Y105" s="87" t="s">
        <v>358</v>
      </c>
      <c r="Z105" s="87" t="s">
        <v>359</v>
      </c>
      <c r="AA105" s="92" t="s">
        <v>497</v>
      </c>
      <c r="AB105" s="151"/>
    </row>
    <row r="106" spans="1:28" s="1" customFormat="1" ht="158.25" customHeight="1">
      <c r="A106" s="171"/>
      <c r="B106" s="161"/>
      <c r="C106" s="162"/>
      <c r="D106" s="162"/>
      <c r="E106" s="163"/>
      <c r="F106" s="163"/>
      <c r="G106" s="162"/>
      <c r="H106" s="162"/>
      <c r="I106" s="162"/>
      <c r="J106" s="163"/>
      <c r="K106" s="170"/>
      <c r="L106" s="197"/>
      <c r="M106" s="196"/>
      <c r="N106" s="145"/>
      <c r="O106" s="105" t="s">
        <v>210</v>
      </c>
      <c r="P106" s="88">
        <v>1</v>
      </c>
      <c r="Q106" s="88">
        <v>1</v>
      </c>
      <c r="R106" s="88">
        <v>1</v>
      </c>
      <c r="S106" s="123">
        <f t="shared" si="1"/>
        <v>1</v>
      </c>
      <c r="T106" s="196"/>
      <c r="U106" s="196"/>
      <c r="V106" s="231"/>
      <c r="W106" s="231"/>
      <c r="X106" s="155"/>
      <c r="Y106" s="87" t="s">
        <v>358</v>
      </c>
      <c r="Z106" s="87" t="s">
        <v>360</v>
      </c>
      <c r="AA106" s="92" t="s">
        <v>361</v>
      </c>
      <c r="AB106" s="151"/>
    </row>
    <row r="107" spans="1:28" s="1" customFormat="1" ht="189.75" customHeight="1">
      <c r="A107" s="171"/>
      <c r="B107" s="161"/>
      <c r="C107" s="162"/>
      <c r="D107" s="162"/>
      <c r="E107" s="163"/>
      <c r="F107" s="163"/>
      <c r="G107" s="162"/>
      <c r="H107" s="162"/>
      <c r="I107" s="162"/>
      <c r="J107" s="163"/>
      <c r="K107" s="170"/>
      <c r="L107" s="197"/>
      <c r="M107" s="196"/>
      <c r="N107" s="145"/>
      <c r="O107" s="105" t="s">
        <v>231</v>
      </c>
      <c r="P107" s="20">
        <v>0</v>
      </c>
      <c r="Q107" s="20">
        <v>3</v>
      </c>
      <c r="R107" s="20">
        <v>0</v>
      </c>
      <c r="S107" s="123">
        <f t="shared" si="1"/>
        <v>0</v>
      </c>
      <c r="T107" s="196"/>
      <c r="U107" s="196"/>
      <c r="V107" s="231"/>
      <c r="W107" s="231"/>
      <c r="X107" s="155"/>
      <c r="Y107" s="87" t="s">
        <v>362</v>
      </c>
      <c r="Z107" s="87" t="s">
        <v>363</v>
      </c>
      <c r="AA107" s="92" t="s">
        <v>364</v>
      </c>
      <c r="AB107" s="151"/>
    </row>
    <row r="108" spans="1:28" s="1" customFormat="1" ht="102" customHeight="1">
      <c r="A108" s="171"/>
      <c r="B108" s="161"/>
      <c r="C108" s="162"/>
      <c r="D108" s="162"/>
      <c r="E108" s="163"/>
      <c r="F108" s="163"/>
      <c r="G108" s="162"/>
      <c r="H108" s="162"/>
      <c r="I108" s="162"/>
      <c r="J108" s="163"/>
      <c r="K108" s="170"/>
      <c r="L108" s="197"/>
      <c r="M108" s="196"/>
      <c r="N108" s="145"/>
      <c r="O108" s="90" t="s">
        <v>211</v>
      </c>
      <c r="P108" s="88">
        <v>1</v>
      </c>
      <c r="Q108" s="88">
        <v>1</v>
      </c>
      <c r="R108" s="88">
        <v>1</v>
      </c>
      <c r="S108" s="123">
        <f t="shared" si="1"/>
        <v>1</v>
      </c>
      <c r="T108" s="196"/>
      <c r="U108" s="196"/>
      <c r="V108" s="231"/>
      <c r="W108" s="231"/>
      <c r="X108" s="155"/>
      <c r="Y108" s="87" t="s">
        <v>358</v>
      </c>
      <c r="Z108" s="87" t="s">
        <v>363</v>
      </c>
      <c r="AA108" s="92" t="s">
        <v>365</v>
      </c>
      <c r="AB108" s="151"/>
    </row>
    <row r="109" spans="1:28" s="1" customFormat="1" ht="78" customHeight="1">
      <c r="A109" s="171"/>
      <c r="B109" s="161"/>
      <c r="C109" s="162"/>
      <c r="D109" s="162"/>
      <c r="E109" s="163"/>
      <c r="F109" s="163"/>
      <c r="G109" s="162"/>
      <c r="H109" s="162"/>
      <c r="I109" s="162"/>
      <c r="J109" s="163"/>
      <c r="K109" s="170"/>
      <c r="L109" s="197"/>
      <c r="M109" s="196"/>
      <c r="N109" s="145"/>
      <c r="O109" s="90" t="s">
        <v>225</v>
      </c>
      <c r="P109" s="88">
        <v>1</v>
      </c>
      <c r="Q109" s="88">
        <v>1</v>
      </c>
      <c r="R109" s="88">
        <v>1</v>
      </c>
      <c r="S109" s="123">
        <f t="shared" si="1"/>
        <v>1</v>
      </c>
      <c r="T109" s="196"/>
      <c r="U109" s="196"/>
      <c r="V109" s="231"/>
      <c r="W109" s="231"/>
      <c r="X109" s="155"/>
      <c r="Y109" s="87" t="s">
        <v>358</v>
      </c>
      <c r="Z109" s="87" t="s">
        <v>363</v>
      </c>
      <c r="AA109" s="92" t="s">
        <v>366</v>
      </c>
      <c r="AB109" s="151"/>
    </row>
    <row r="110" spans="1:28" s="1" customFormat="1" ht="121.5" customHeight="1">
      <c r="A110" s="171"/>
      <c r="B110" s="161"/>
      <c r="C110" s="162"/>
      <c r="D110" s="162"/>
      <c r="E110" s="163"/>
      <c r="F110" s="163"/>
      <c r="G110" s="162"/>
      <c r="H110" s="162"/>
      <c r="I110" s="162"/>
      <c r="J110" s="163"/>
      <c r="K110" s="170"/>
      <c r="L110" s="197"/>
      <c r="M110" s="196"/>
      <c r="N110" s="145"/>
      <c r="O110" s="90" t="s">
        <v>226</v>
      </c>
      <c r="P110" s="88">
        <v>1</v>
      </c>
      <c r="Q110" s="88">
        <v>1</v>
      </c>
      <c r="R110" s="88">
        <v>1</v>
      </c>
      <c r="S110" s="123">
        <f t="shared" si="1"/>
        <v>1</v>
      </c>
      <c r="T110" s="196"/>
      <c r="U110" s="196"/>
      <c r="V110" s="231"/>
      <c r="W110" s="231"/>
      <c r="X110" s="155"/>
      <c r="Y110" s="87" t="s">
        <v>358</v>
      </c>
      <c r="Z110" s="87" t="s">
        <v>363</v>
      </c>
      <c r="AA110" s="92" t="s">
        <v>367</v>
      </c>
      <c r="AB110" s="151"/>
    </row>
    <row r="111" spans="1:28" s="1" customFormat="1" ht="162" customHeight="1">
      <c r="A111" s="171"/>
      <c r="B111" s="161"/>
      <c r="C111" s="162"/>
      <c r="D111" s="162"/>
      <c r="E111" s="163"/>
      <c r="F111" s="163"/>
      <c r="G111" s="162"/>
      <c r="H111" s="162"/>
      <c r="I111" s="162"/>
      <c r="J111" s="163"/>
      <c r="K111" s="170"/>
      <c r="L111" s="197"/>
      <c r="M111" s="196"/>
      <c r="N111" s="145"/>
      <c r="O111" s="90" t="s">
        <v>228</v>
      </c>
      <c r="P111" s="88">
        <v>1</v>
      </c>
      <c r="Q111" s="88">
        <v>1</v>
      </c>
      <c r="R111" s="88">
        <v>1</v>
      </c>
      <c r="S111" s="123">
        <f t="shared" si="1"/>
        <v>1</v>
      </c>
      <c r="T111" s="196"/>
      <c r="U111" s="196"/>
      <c r="V111" s="231"/>
      <c r="W111" s="231"/>
      <c r="X111" s="155"/>
      <c r="Y111" s="87" t="s">
        <v>358</v>
      </c>
      <c r="Z111" s="87" t="s">
        <v>368</v>
      </c>
      <c r="AA111" s="92" t="s">
        <v>369</v>
      </c>
      <c r="AB111" s="151"/>
    </row>
    <row r="112" spans="1:28" s="1" customFormat="1" ht="190.5" customHeight="1">
      <c r="A112" s="171"/>
      <c r="B112" s="161"/>
      <c r="C112" s="162"/>
      <c r="D112" s="162"/>
      <c r="E112" s="163"/>
      <c r="F112" s="163"/>
      <c r="G112" s="162"/>
      <c r="H112" s="162"/>
      <c r="I112" s="162"/>
      <c r="J112" s="163"/>
      <c r="K112" s="170"/>
      <c r="L112" s="197"/>
      <c r="M112" s="196"/>
      <c r="N112" s="145"/>
      <c r="O112" s="90" t="s">
        <v>227</v>
      </c>
      <c r="P112" s="88">
        <v>1</v>
      </c>
      <c r="Q112" s="88">
        <v>1</v>
      </c>
      <c r="R112" s="88">
        <v>1</v>
      </c>
      <c r="S112" s="123">
        <f t="shared" si="1"/>
        <v>1</v>
      </c>
      <c r="T112" s="196"/>
      <c r="U112" s="196"/>
      <c r="V112" s="231"/>
      <c r="W112" s="231"/>
      <c r="X112" s="155"/>
      <c r="Y112" s="87" t="s">
        <v>358</v>
      </c>
      <c r="Z112" s="87" t="s">
        <v>363</v>
      </c>
      <c r="AA112" s="92" t="s">
        <v>370</v>
      </c>
      <c r="AB112" s="151"/>
    </row>
    <row r="113" spans="1:28" s="1" customFormat="1" ht="132" customHeight="1">
      <c r="A113" s="171"/>
      <c r="B113" s="161"/>
      <c r="C113" s="162"/>
      <c r="D113" s="162"/>
      <c r="E113" s="163"/>
      <c r="F113" s="163"/>
      <c r="G113" s="162"/>
      <c r="H113" s="162"/>
      <c r="I113" s="162"/>
      <c r="J113" s="163"/>
      <c r="K113" s="170"/>
      <c r="L113" s="197"/>
      <c r="M113" s="196"/>
      <c r="N113" s="145"/>
      <c r="O113" s="90" t="s">
        <v>212</v>
      </c>
      <c r="P113" s="88">
        <v>1</v>
      </c>
      <c r="Q113" s="88">
        <v>1</v>
      </c>
      <c r="R113" s="88">
        <v>1</v>
      </c>
      <c r="S113" s="123">
        <f t="shared" si="1"/>
        <v>1</v>
      </c>
      <c r="T113" s="196"/>
      <c r="U113" s="196"/>
      <c r="V113" s="231"/>
      <c r="W113" s="231"/>
      <c r="X113" s="155"/>
      <c r="Y113" s="93">
        <v>304764</v>
      </c>
      <c r="Z113" s="87" t="s">
        <v>343</v>
      </c>
      <c r="AA113" s="92" t="s">
        <v>466</v>
      </c>
      <c r="AB113" s="151"/>
    </row>
    <row r="114" spans="1:28" s="1" customFormat="1" ht="78" customHeight="1">
      <c r="A114" s="171"/>
      <c r="B114" s="161"/>
      <c r="C114" s="162"/>
      <c r="D114" s="162"/>
      <c r="E114" s="163"/>
      <c r="F114" s="163"/>
      <c r="G114" s="162"/>
      <c r="H114" s="162"/>
      <c r="I114" s="162"/>
      <c r="J114" s="163"/>
      <c r="K114" s="170"/>
      <c r="L114" s="197"/>
      <c r="M114" s="196"/>
      <c r="N114" s="145"/>
      <c r="O114" s="90" t="s">
        <v>213</v>
      </c>
      <c r="P114" s="88">
        <v>1</v>
      </c>
      <c r="Q114" s="88">
        <v>1</v>
      </c>
      <c r="R114" s="88">
        <v>1</v>
      </c>
      <c r="S114" s="123">
        <f t="shared" si="1"/>
        <v>1</v>
      </c>
      <c r="T114" s="196"/>
      <c r="U114" s="196"/>
      <c r="V114" s="231"/>
      <c r="W114" s="231"/>
      <c r="X114" s="155"/>
      <c r="Y114" s="87" t="s">
        <v>408</v>
      </c>
      <c r="Z114" s="87" t="s">
        <v>409</v>
      </c>
      <c r="AA114" s="92" t="s">
        <v>410</v>
      </c>
      <c r="AB114" s="151"/>
    </row>
    <row r="115" spans="1:28" s="1" customFormat="1" ht="70.5" customHeight="1">
      <c r="A115" s="171"/>
      <c r="B115" s="161"/>
      <c r="C115" s="162"/>
      <c r="D115" s="162"/>
      <c r="E115" s="163"/>
      <c r="F115" s="163"/>
      <c r="G115" s="162"/>
      <c r="H115" s="162"/>
      <c r="I115" s="162"/>
      <c r="J115" s="163"/>
      <c r="K115" s="170"/>
      <c r="L115" s="197"/>
      <c r="M115" s="196"/>
      <c r="N115" s="145"/>
      <c r="O115" s="105" t="s">
        <v>214</v>
      </c>
      <c r="P115" s="88">
        <v>1</v>
      </c>
      <c r="Q115" s="88">
        <v>1</v>
      </c>
      <c r="R115" s="88">
        <v>1</v>
      </c>
      <c r="S115" s="123">
        <f t="shared" si="1"/>
        <v>1</v>
      </c>
      <c r="T115" s="196"/>
      <c r="U115" s="196"/>
      <c r="V115" s="231"/>
      <c r="W115" s="231"/>
      <c r="X115" s="155"/>
      <c r="Y115" s="87" t="s">
        <v>411</v>
      </c>
      <c r="Z115" s="87" t="s">
        <v>412</v>
      </c>
      <c r="AA115" s="92" t="s">
        <v>413</v>
      </c>
      <c r="AB115" s="151"/>
    </row>
    <row r="116" spans="1:28" s="1" customFormat="1" ht="70.5" customHeight="1">
      <c r="A116" s="171"/>
      <c r="B116" s="161"/>
      <c r="C116" s="162"/>
      <c r="D116" s="162"/>
      <c r="E116" s="163"/>
      <c r="F116" s="163"/>
      <c r="G116" s="162"/>
      <c r="H116" s="162"/>
      <c r="I116" s="162"/>
      <c r="J116" s="163"/>
      <c r="K116" s="170"/>
      <c r="L116" s="197"/>
      <c r="M116" s="196"/>
      <c r="N116" s="145"/>
      <c r="O116" s="105" t="s">
        <v>215</v>
      </c>
      <c r="P116" s="88">
        <v>0.2</v>
      </c>
      <c r="Q116" s="88">
        <v>0.5</v>
      </c>
      <c r="R116" s="88">
        <v>0</v>
      </c>
      <c r="S116" s="123">
        <f t="shared" si="1"/>
        <v>0</v>
      </c>
      <c r="T116" s="196"/>
      <c r="U116" s="196"/>
      <c r="V116" s="231"/>
      <c r="W116" s="231"/>
      <c r="X116" s="155"/>
      <c r="Y116" s="95">
        <v>0</v>
      </c>
      <c r="Z116" s="95" t="s">
        <v>475</v>
      </c>
      <c r="AA116" s="92" t="s">
        <v>418</v>
      </c>
      <c r="AB116" s="151"/>
    </row>
    <row r="117" spans="1:28" s="1" customFormat="1" ht="64.5" customHeight="1">
      <c r="A117" s="171"/>
      <c r="B117" s="161"/>
      <c r="C117" s="162"/>
      <c r="D117" s="162"/>
      <c r="E117" s="163"/>
      <c r="F117" s="163"/>
      <c r="G117" s="162"/>
      <c r="H117" s="162"/>
      <c r="I117" s="162"/>
      <c r="J117" s="163"/>
      <c r="K117" s="170"/>
      <c r="L117" s="197"/>
      <c r="M117" s="196"/>
      <c r="N117" s="145"/>
      <c r="O117" s="105" t="s">
        <v>216</v>
      </c>
      <c r="P117" s="20">
        <v>0</v>
      </c>
      <c r="Q117" s="88">
        <v>1</v>
      </c>
      <c r="R117" s="88">
        <v>0</v>
      </c>
      <c r="S117" s="123">
        <f t="shared" si="1"/>
        <v>0</v>
      </c>
      <c r="T117" s="196"/>
      <c r="U117" s="196"/>
      <c r="V117" s="231"/>
      <c r="W117" s="231"/>
      <c r="X117" s="155"/>
      <c r="Y117" s="95" t="s">
        <v>475</v>
      </c>
      <c r="Z117" s="95" t="s">
        <v>475</v>
      </c>
      <c r="AA117" s="92" t="s">
        <v>419</v>
      </c>
      <c r="AB117" s="151"/>
    </row>
    <row r="118" spans="1:28" s="1" customFormat="1" ht="90" customHeight="1">
      <c r="A118" s="171"/>
      <c r="B118" s="161"/>
      <c r="C118" s="162"/>
      <c r="D118" s="162"/>
      <c r="E118" s="163"/>
      <c r="F118" s="163"/>
      <c r="G118" s="162"/>
      <c r="H118" s="162"/>
      <c r="I118" s="162"/>
      <c r="J118" s="163"/>
      <c r="K118" s="170"/>
      <c r="L118" s="197"/>
      <c r="M118" s="196"/>
      <c r="N118" s="145"/>
      <c r="O118" s="105" t="s">
        <v>217</v>
      </c>
      <c r="P118" s="88">
        <v>1</v>
      </c>
      <c r="Q118" s="88">
        <v>1</v>
      </c>
      <c r="R118" s="88">
        <v>1</v>
      </c>
      <c r="S118" s="123">
        <f t="shared" si="1"/>
        <v>1</v>
      </c>
      <c r="T118" s="196"/>
      <c r="U118" s="196"/>
      <c r="V118" s="231"/>
      <c r="W118" s="231"/>
      <c r="X118" s="155"/>
      <c r="Y118" s="87" t="s">
        <v>414</v>
      </c>
      <c r="Z118" s="87" t="s">
        <v>415</v>
      </c>
      <c r="AA118" s="92" t="s">
        <v>473</v>
      </c>
      <c r="AB118" s="151"/>
    </row>
    <row r="119" spans="1:28" s="1" customFormat="1" ht="114" customHeight="1">
      <c r="A119" s="171"/>
      <c r="B119" s="161"/>
      <c r="C119" s="162"/>
      <c r="D119" s="162"/>
      <c r="E119" s="163"/>
      <c r="F119" s="163"/>
      <c r="G119" s="162"/>
      <c r="H119" s="162"/>
      <c r="I119" s="162"/>
      <c r="J119" s="163"/>
      <c r="K119" s="170"/>
      <c r="L119" s="197"/>
      <c r="M119" s="196"/>
      <c r="N119" s="145"/>
      <c r="O119" s="105" t="s">
        <v>218</v>
      </c>
      <c r="P119" s="88">
        <v>0.2</v>
      </c>
      <c r="Q119" s="88">
        <v>0.8</v>
      </c>
      <c r="R119" s="88">
        <v>0.8</v>
      </c>
      <c r="S119" s="123">
        <f t="shared" si="1"/>
        <v>1</v>
      </c>
      <c r="T119" s="196"/>
      <c r="U119" s="196"/>
      <c r="V119" s="231"/>
      <c r="W119" s="231"/>
      <c r="X119" s="155"/>
      <c r="Y119" s="87" t="s">
        <v>416</v>
      </c>
      <c r="Z119" s="87" t="s">
        <v>415</v>
      </c>
      <c r="AA119" s="92" t="s">
        <v>474</v>
      </c>
      <c r="AB119" s="151"/>
    </row>
    <row r="120" spans="1:28" s="1" customFormat="1" ht="145.5" customHeight="1">
      <c r="A120" s="171"/>
      <c r="B120" s="161"/>
      <c r="C120" s="162"/>
      <c r="D120" s="162"/>
      <c r="E120" s="163"/>
      <c r="F120" s="163"/>
      <c r="G120" s="162"/>
      <c r="H120" s="162"/>
      <c r="I120" s="162"/>
      <c r="J120" s="163"/>
      <c r="K120" s="170"/>
      <c r="L120" s="197"/>
      <c r="M120" s="196"/>
      <c r="N120" s="145"/>
      <c r="O120" s="105" t="s">
        <v>219</v>
      </c>
      <c r="P120" s="20">
        <v>10</v>
      </c>
      <c r="Q120" s="20">
        <v>5</v>
      </c>
      <c r="R120" s="20">
        <v>5</v>
      </c>
      <c r="S120" s="123">
        <f t="shared" si="1"/>
        <v>1</v>
      </c>
      <c r="T120" s="196"/>
      <c r="U120" s="196"/>
      <c r="V120" s="231"/>
      <c r="W120" s="231"/>
      <c r="X120" s="156"/>
      <c r="Y120" s="93">
        <v>304764</v>
      </c>
      <c r="Z120" s="87" t="s">
        <v>343</v>
      </c>
      <c r="AA120" s="92" t="s">
        <v>467</v>
      </c>
      <c r="AB120" s="151"/>
    </row>
    <row r="121" spans="1:28" s="1" customFormat="1" ht="90" customHeight="1">
      <c r="A121" s="171"/>
      <c r="B121" s="161" t="s">
        <v>64</v>
      </c>
      <c r="C121" s="162">
        <v>11</v>
      </c>
      <c r="D121" s="162" t="s">
        <v>65</v>
      </c>
      <c r="E121" s="162">
        <v>0</v>
      </c>
      <c r="F121" s="163">
        <v>0.8</v>
      </c>
      <c r="G121" s="162" t="s">
        <v>66</v>
      </c>
      <c r="H121" s="162" t="s">
        <v>93</v>
      </c>
      <c r="I121" s="174" t="s">
        <v>94</v>
      </c>
      <c r="J121" s="163">
        <v>1</v>
      </c>
      <c r="K121" s="150">
        <v>1</v>
      </c>
      <c r="L121" s="166" t="s">
        <v>288</v>
      </c>
      <c r="M121" s="145" t="s">
        <v>119</v>
      </c>
      <c r="N121" s="145" t="s">
        <v>287</v>
      </c>
      <c r="O121" s="102" t="s">
        <v>204</v>
      </c>
      <c r="P121" s="20">
        <v>0</v>
      </c>
      <c r="Q121" s="20">
        <v>200</v>
      </c>
      <c r="R121" s="106">
        <v>18</v>
      </c>
      <c r="S121" s="123">
        <f t="shared" si="1"/>
        <v>0.09</v>
      </c>
      <c r="T121" s="145" t="s">
        <v>310</v>
      </c>
      <c r="U121" s="145" t="s">
        <v>302</v>
      </c>
      <c r="V121" s="146">
        <v>40000000</v>
      </c>
      <c r="W121" s="146">
        <v>34700000</v>
      </c>
      <c r="X121" s="232">
        <f>W121/V121</f>
        <v>0.8675</v>
      </c>
      <c r="Y121" s="96" t="s">
        <v>383</v>
      </c>
      <c r="Z121" s="96" t="s">
        <v>343</v>
      </c>
      <c r="AA121" s="134" t="s">
        <v>384</v>
      </c>
      <c r="AB121" s="151" t="s">
        <v>164</v>
      </c>
    </row>
    <row r="122" spans="1:28" s="1" customFormat="1" ht="79.5" customHeight="1">
      <c r="A122" s="171"/>
      <c r="B122" s="161"/>
      <c r="C122" s="162"/>
      <c r="D122" s="162"/>
      <c r="E122" s="162"/>
      <c r="F122" s="163"/>
      <c r="G122" s="162"/>
      <c r="H122" s="162"/>
      <c r="I122" s="174"/>
      <c r="J122" s="163"/>
      <c r="K122" s="150"/>
      <c r="L122" s="166"/>
      <c r="M122" s="145"/>
      <c r="N122" s="145"/>
      <c r="O122" s="102" t="s">
        <v>120</v>
      </c>
      <c r="P122" s="20">
        <v>0</v>
      </c>
      <c r="Q122" s="20">
        <v>200</v>
      </c>
      <c r="R122" s="106">
        <v>18</v>
      </c>
      <c r="S122" s="123">
        <f t="shared" si="1"/>
        <v>0.09</v>
      </c>
      <c r="T122" s="145"/>
      <c r="U122" s="145"/>
      <c r="V122" s="146"/>
      <c r="W122" s="146"/>
      <c r="X122" s="233"/>
      <c r="Y122" s="96" t="s">
        <v>383</v>
      </c>
      <c r="Z122" s="96" t="s">
        <v>343</v>
      </c>
      <c r="AA122" s="134" t="s">
        <v>385</v>
      </c>
      <c r="AB122" s="151"/>
    </row>
    <row r="123" spans="1:28" s="1" customFormat="1" ht="102.75" customHeight="1">
      <c r="A123" s="171"/>
      <c r="B123" s="161"/>
      <c r="C123" s="162"/>
      <c r="D123" s="162"/>
      <c r="E123" s="162"/>
      <c r="F123" s="163"/>
      <c r="G123" s="162"/>
      <c r="H123" s="162"/>
      <c r="I123" s="174"/>
      <c r="J123" s="163"/>
      <c r="K123" s="150"/>
      <c r="L123" s="166"/>
      <c r="M123" s="145"/>
      <c r="N123" s="145"/>
      <c r="O123" s="102" t="s">
        <v>205</v>
      </c>
      <c r="P123" s="20">
        <v>0</v>
      </c>
      <c r="Q123" s="20">
        <v>200</v>
      </c>
      <c r="R123" s="106">
        <v>40</v>
      </c>
      <c r="S123" s="123">
        <f t="shared" si="1"/>
        <v>0.2</v>
      </c>
      <c r="T123" s="145"/>
      <c r="U123" s="145"/>
      <c r="V123" s="146"/>
      <c r="W123" s="146"/>
      <c r="X123" s="233"/>
      <c r="Y123" s="96" t="s">
        <v>383</v>
      </c>
      <c r="Z123" s="96" t="s">
        <v>343</v>
      </c>
      <c r="AA123" s="134" t="s">
        <v>386</v>
      </c>
      <c r="AB123" s="151"/>
    </row>
    <row r="124" spans="1:28" s="1" customFormat="1" ht="177.75" customHeight="1">
      <c r="A124" s="171"/>
      <c r="B124" s="161"/>
      <c r="C124" s="162"/>
      <c r="D124" s="162"/>
      <c r="E124" s="162"/>
      <c r="F124" s="163"/>
      <c r="G124" s="162"/>
      <c r="H124" s="162"/>
      <c r="I124" s="174"/>
      <c r="J124" s="163"/>
      <c r="K124" s="150"/>
      <c r="L124" s="166"/>
      <c r="M124" s="145"/>
      <c r="N124" s="145"/>
      <c r="O124" s="102" t="s">
        <v>206</v>
      </c>
      <c r="P124" s="20">
        <v>0</v>
      </c>
      <c r="Q124" s="20">
        <v>100</v>
      </c>
      <c r="R124" s="106">
        <v>48</v>
      </c>
      <c r="S124" s="123">
        <f t="shared" si="1"/>
        <v>0.48</v>
      </c>
      <c r="T124" s="145"/>
      <c r="U124" s="145"/>
      <c r="V124" s="146"/>
      <c r="W124" s="146"/>
      <c r="X124" s="233"/>
      <c r="Y124" s="96" t="s">
        <v>383</v>
      </c>
      <c r="Z124" s="96" t="s">
        <v>343</v>
      </c>
      <c r="AA124" s="134" t="s">
        <v>468</v>
      </c>
      <c r="AB124" s="151"/>
    </row>
    <row r="125" spans="1:28" s="1" customFormat="1" ht="131.25" customHeight="1">
      <c r="A125" s="171"/>
      <c r="B125" s="161"/>
      <c r="C125" s="162"/>
      <c r="D125" s="162"/>
      <c r="E125" s="162"/>
      <c r="F125" s="163"/>
      <c r="G125" s="162"/>
      <c r="H125" s="162"/>
      <c r="I125" s="174"/>
      <c r="J125" s="163"/>
      <c r="K125" s="150"/>
      <c r="L125" s="166"/>
      <c r="M125" s="145"/>
      <c r="N125" s="145"/>
      <c r="O125" s="102" t="s">
        <v>207</v>
      </c>
      <c r="P125" s="20">
        <v>0</v>
      </c>
      <c r="Q125" s="20">
        <v>100</v>
      </c>
      <c r="R125" s="106">
        <v>28</v>
      </c>
      <c r="S125" s="123">
        <f t="shared" si="1"/>
        <v>0.28</v>
      </c>
      <c r="T125" s="145"/>
      <c r="U125" s="145"/>
      <c r="V125" s="146"/>
      <c r="W125" s="146"/>
      <c r="X125" s="233"/>
      <c r="Y125" s="96" t="s">
        <v>383</v>
      </c>
      <c r="Z125" s="96" t="s">
        <v>343</v>
      </c>
      <c r="AA125" s="134" t="s">
        <v>469</v>
      </c>
      <c r="AB125" s="151"/>
    </row>
    <row r="126" spans="1:28" s="1" customFormat="1" ht="207" customHeight="1">
      <c r="A126" s="171"/>
      <c r="B126" s="161"/>
      <c r="C126" s="162"/>
      <c r="D126" s="162"/>
      <c r="E126" s="162"/>
      <c r="F126" s="163"/>
      <c r="G126" s="162"/>
      <c r="H126" s="162"/>
      <c r="I126" s="174"/>
      <c r="J126" s="163"/>
      <c r="K126" s="150"/>
      <c r="L126" s="166"/>
      <c r="M126" s="145"/>
      <c r="N126" s="145"/>
      <c r="O126" s="102" t="s">
        <v>121</v>
      </c>
      <c r="P126" s="20">
        <v>0</v>
      </c>
      <c r="Q126" s="20">
        <v>20</v>
      </c>
      <c r="R126" s="106">
        <v>11</v>
      </c>
      <c r="S126" s="123">
        <f t="shared" si="1"/>
        <v>0.55</v>
      </c>
      <c r="T126" s="145"/>
      <c r="U126" s="145"/>
      <c r="V126" s="146"/>
      <c r="W126" s="146"/>
      <c r="X126" s="233"/>
      <c r="Y126" s="96" t="s">
        <v>383</v>
      </c>
      <c r="Z126" s="96" t="s">
        <v>343</v>
      </c>
      <c r="AA126" s="134" t="s">
        <v>470</v>
      </c>
      <c r="AB126" s="151"/>
    </row>
    <row r="127" spans="1:28" s="1" customFormat="1" ht="171" customHeight="1">
      <c r="A127" s="171"/>
      <c r="B127" s="161"/>
      <c r="C127" s="162"/>
      <c r="D127" s="162"/>
      <c r="E127" s="162"/>
      <c r="F127" s="163"/>
      <c r="G127" s="162"/>
      <c r="H127" s="162"/>
      <c r="I127" s="174"/>
      <c r="J127" s="163"/>
      <c r="K127" s="150"/>
      <c r="L127" s="166"/>
      <c r="M127" s="145"/>
      <c r="N127" s="145"/>
      <c r="O127" s="102" t="s">
        <v>208</v>
      </c>
      <c r="P127" s="20">
        <v>0</v>
      </c>
      <c r="Q127" s="20">
        <v>200</v>
      </c>
      <c r="R127" s="106">
        <v>40</v>
      </c>
      <c r="S127" s="123">
        <f t="shared" si="1"/>
        <v>0.2</v>
      </c>
      <c r="T127" s="145"/>
      <c r="U127" s="145"/>
      <c r="V127" s="146"/>
      <c r="W127" s="146"/>
      <c r="X127" s="233"/>
      <c r="Y127" s="96" t="s">
        <v>383</v>
      </c>
      <c r="Z127" s="96" t="s">
        <v>343</v>
      </c>
      <c r="AA127" s="134" t="s">
        <v>471</v>
      </c>
      <c r="AB127" s="151"/>
    </row>
    <row r="128" spans="1:28" s="1" customFormat="1" ht="119.25" customHeight="1">
      <c r="A128" s="171"/>
      <c r="B128" s="161"/>
      <c r="C128" s="162"/>
      <c r="D128" s="162"/>
      <c r="E128" s="162"/>
      <c r="F128" s="163"/>
      <c r="G128" s="162"/>
      <c r="H128" s="162"/>
      <c r="I128" s="174"/>
      <c r="J128" s="163"/>
      <c r="K128" s="150"/>
      <c r="L128" s="166"/>
      <c r="M128" s="145"/>
      <c r="N128" s="145"/>
      <c r="O128" s="102" t="s">
        <v>209</v>
      </c>
      <c r="P128" s="20">
        <v>0</v>
      </c>
      <c r="Q128" s="20">
        <v>20</v>
      </c>
      <c r="R128" s="106">
        <v>2</v>
      </c>
      <c r="S128" s="123">
        <f t="shared" si="1"/>
        <v>0.1</v>
      </c>
      <c r="T128" s="145"/>
      <c r="U128" s="145"/>
      <c r="V128" s="146"/>
      <c r="W128" s="146"/>
      <c r="X128" s="233"/>
      <c r="Y128" s="96" t="s">
        <v>383</v>
      </c>
      <c r="Z128" s="96" t="s">
        <v>343</v>
      </c>
      <c r="AA128" s="134" t="s">
        <v>472</v>
      </c>
      <c r="AB128" s="151"/>
    </row>
    <row r="129" spans="1:28" s="1" customFormat="1" ht="103.5" customHeight="1">
      <c r="A129" s="171"/>
      <c r="B129" s="161"/>
      <c r="C129" s="162"/>
      <c r="D129" s="162"/>
      <c r="E129" s="162"/>
      <c r="F129" s="163"/>
      <c r="G129" s="162"/>
      <c r="H129" s="162"/>
      <c r="I129" s="174"/>
      <c r="J129" s="163"/>
      <c r="K129" s="150"/>
      <c r="L129" s="166"/>
      <c r="M129" s="145"/>
      <c r="N129" s="145"/>
      <c r="O129" s="102" t="s">
        <v>125</v>
      </c>
      <c r="P129" s="88">
        <v>0</v>
      </c>
      <c r="Q129" s="88">
        <v>1</v>
      </c>
      <c r="R129" s="107">
        <v>0.8</v>
      </c>
      <c r="S129" s="123">
        <f t="shared" si="1"/>
        <v>0.8</v>
      </c>
      <c r="T129" s="145"/>
      <c r="U129" s="145"/>
      <c r="V129" s="146"/>
      <c r="W129" s="146"/>
      <c r="X129" s="234"/>
      <c r="Y129" s="96" t="s">
        <v>383</v>
      </c>
      <c r="Z129" s="96" t="s">
        <v>343</v>
      </c>
      <c r="AA129" s="134" t="s">
        <v>387</v>
      </c>
      <c r="AB129" s="151"/>
    </row>
    <row r="130" spans="1:28" s="1" customFormat="1" ht="49.5" customHeight="1" thickBot="1">
      <c r="A130" s="172"/>
      <c r="B130" s="60" t="s">
        <v>95</v>
      </c>
      <c r="C130" s="61" t="s">
        <v>96</v>
      </c>
      <c r="D130" s="62" t="s">
        <v>97</v>
      </c>
      <c r="E130" s="63" t="s">
        <v>41</v>
      </c>
      <c r="F130" s="64">
        <v>0.3</v>
      </c>
      <c r="G130" s="65" t="s">
        <v>98</v>
      </c>
      <c r="H130" s="66" t="s">
        <v>99</v>
      </c>
      <c r="I130" s="67" t="s">
        <v>100</v>
      </c>
      <c r="J130" s="68">
        <v>0</v>
      </c>
      <c r="K130" s="70">
        <v>1</v>
      </c>
      <c r="L130" s="75" t="s">
        <v>290</v>
      </c>
      <c r="M130" s="49" t="s">
        <v>291</v>
      </c>
      <c r="N130" s="49" t="s">
        <v>289</v>
      </c>
      <c r="O130" s="108" t="s">
        <v>230</v>
      </c>
      <c r="P130" s="76">
        <v>0</v>
      </c>
      <c r="Q130" s="76">
        <v>0.1</v>
      </c>
      <c r="R130" s="76">
        <v>0.05</v>
      </c>
      <c r="S130" s="123">
        <f t="shared" si="1"/>
        <v>0.5</v>
      </c>
      <c r="T130" s="49" t="s">
        <v>311</v>
      </c>
      <c r="U130" s="49" t="s">
        <v>234</v>
      </c>
      <c r="V130" s="83">
        <v>9000000</v>
      </c>
      <c r="W130" s="83">
        <v>7950000</v>
      </c>
      <c r="X130" s="123">
        <f>W130/V130</f>
        <v>0.8833333333333333</v>
      </c>
      <c r="Y130" s="97">
        <v>295208</v>
      </c>
      <c r="Z130" s="98" t="s">
        <v>353</v>
      </c>
      <c r="AA130" s="135" t="s">
        <v>378</v>
      </c>
      <c r="AB130" s="77" t="s">
        <v>102</v>
      </c>
    </row>
    <row r="131" spans="1:30" ht="15" customHeight="1">
      <c r="A131" s="59" t="s">
        <v>12</v>
      </c>
      <c r="B131" s="21"/>
      <c r="C131" s="21"/>
      <c r="D131" s="21"/>
      <c r="E131" s="21"/>
      <c r="F131" s="21"/>
      <c r="G131" s="21"/>
      <c r="H131" s="21"/>
      <c r="I131" s="21"/>
      <c r="J131" s="21"/>
      <c r="K131" s="21"/>
      <c r="L131" s="21"/>
      <c r="M131" s="21"/>
      <c r="N131" s="21"/>
      <c r="O131" s="21"/>
      <c r="P131" s="21"/>
      <c r="Q131" s="21"/>
      <c r="R131" s="21"/>
      <c r="S131" s="114"/>
      <c r="T131" s="21"/>
      <c r="U131" s="71"/>
      <c r="V131" s="192">
        <f>V12+V21+V24+V27+V29+V31+V33+V36+V40+V47+V54+V59+V61+V69+V81+V100+V104+V121+V130</f>
        <v>3261473445</v>
      </c>
      <c r="W131" s="192">
        <f>W12+W21+W24+W27+W29+W31+W33+W36+W40+W47+W54+W59+W61+W69+W81+W100+W104+W121+W130</f>
        <v>524016666</v>
      </c>
      <c r="X131" s="241">
        <f>W131/V131</f>
        <v>0.1606686900374257</v>
      </c>
      <c r="Y131" s="235"/>
      <c r="Z131" s="236"/>
      <c r="AA131" s="236"/>
      <c r="AB131" s="237"/>
      <c r="AD131" s="53"/>
    </row>
    <row r="132" spans="1:28" ht="12.75" customHeight="1" thickBot="1">
      <c r="A132" s="22"/>
      <c r="B132" s="23"/>
      <c r="C132" s="23"/>
      <c r="D132" s="23"/>
      <c r="E132" s="23"/>
      <c r="F132" s="23"/>
      <c r="G132" s="23"/>
      <c r="H132" s="23"/>
      <c r="I132" s="23"/>
      <c r="J132" s="23"/>
      <c r="K132" s="23"/>
      <c r="L132" s="23"/>
      <c r="M132" s="23"/>
      <c r="N132" s="23"/>
      <c r="O132" s="23"/>
      <c r="P132" s="23"/>
      <c r="Q132" s="23"/>
      <c r="R132" s="23"/>
      <c r="S132" s="115"/>
      <c r="T132" s="23"/>
      <c r="U132" s="24"/>
      <c r="V132" s="193"/>
      <c r="W132" s="193"/>
      <c r="X132" s="242"/>
      <c r="Y132" s="238"/>
      <c r="Z132" s="239"/>
      <c r="AA132" s="239"/>
      <c r="AB132" s="240"/>
    </row>
    <row r="133" spans="1:28" ht="12">
      <c r="A133" s="43"/>
      <c r="B133" s="44"/>
      <c r="C133" s="45"/>
      <c r="D133" s="44"/>
      <c r="E133" s="45"/>
      <c r="F133" s="44"/>
      <c r="G133" s="46"/>
      <c r="H133" s="44"/>
      <c r="I133" s="45"/>
      <c r="J133" s="45"/>
      <c r="K133" s="44"/>
      <c r="L133" s="45"/>
      <c r="M133" s="44"/>
      <c r="N133" s="47"/>
      <c r="O133" s="44"/>
      <c r="P133" s="47"/>
      <c r="Q133" s="47"/>
      <c r="R133" s="47"/>
      <c r="S133" s="116"/>
      <c r="T133" s="47"/>
      <c r="U133" s="47"/>
      <c r="V133" s="44"/>
      <c r="W133" s="44"/>
      <c r="X133" s="44"/>
      <c r="Y133" s="44"/>
      <c r="Z133" s="44"/>
      <c r="AA133" s="136"/>
      <c r="AB133" s="27"/>
    </row>
    <row r="134" spans="1:28" ht="42.75" customHeight="1">
      <c r="A134" s="29"/>
      <c r="B134" s="28"/>
      <c r="C134" s="31"/>
      <c r="D134" s="28"/>
      <c r="E134" s="30"/>
      <c r="F134" s="28"/>
      <c r="G134" s="17"/>
      <c r="H134" s="5"/>
      <c r="I134" s="5"/>
      <c r="J134" s="173" t="s">
        <v>10</v>
      </c>
      <c r="K134" s="173"/>
      <c r="L134" s="173"/>
      <c r="M134" s="31"/>
      <c r="N134" s="31"/>
      <c r="O134" s="147" t="s">
        <v>9</v>
      </c>
      <c r="P134" s="147"/>
      <c r="Q134" s="25"/>
      <c r="R134" s="25"/>
      <c r="S134" s="117"/>
      <c r="T134" s="194"/>
      <c r="U134" s="194"/>
      <c r="V134" s="194"/>
      <c r="W134" s="194"/>
      <c r="X134" s="194"/>
      <c r="Y134" s="194"/>
      <c r="Z134" s="194"/>
      <c r="AA134" s="194"/>
      <c r="AB134" s="195"/>
    </row>
    <row r="135" spans="1:29" ht="13.5">
      <c r="A135" s="29"/>
      <c r="B135" s="28"/>
      <c r="C135" s="31"/>
      <c r="D135" s="28"/>
      <c r="E135" s="30"/>
      <c r="F135" s="28"/>
      <c r="G135" s="17"/>
      <c r="H135" s="5"/>
      <c r="I135" s="5"/>
      <c r="J135" s="30"/>
      <c r="K135" s="28"/>
      <c r="L135" s="30"/>
      <c r="M135" s="28"/>
      <c r="N135" s="28"/>
      <c r="O135" s="31"/>
      <c r="P135" s="30"/>
      <c r="Q135" s="5"/>
      <c r="R135" s="5"/>
      <c r="S135" s="118"/>
      <c r="T135" s="5"/>
      <c r="U135" s="5"/>
      <c r="V135" s="149"/>
      <c r="W135" s="50"/>
      <c r="X135" s="50"/>
      <c r="Y135" s="50"/>
      <c r="Z135" s="50"/>
      <c r="AA135" s="137"/>
      <c r="AB135" s="54"/>
      <c r="AC135" s="55"/>
    </row>
    <row r="136" spans="1:28" ht="13.5">
      <c r="A136" s="29"/>
      <c r="B136" s="28"/>
      <c r="C136" s="31"/>
      <c r="D136" s="28"/>
      <c r="E136" s="30"/>
      <c r="F136" s="28"/>
      <c r="G136" s="17"/>
      <c r="H136" s="5"/>
      <c r="I136" s="5"/>
      <c r="J136" s="30"/>
      <c r="K136" s="28"/>
      <c r="L136" s="30"/>
      <c r="M136" s="28"/>
      <c r="N136" s="28"/>
      <c r="O136" s="31"/>
      <c r="P136" s="30"/>
      <c r="Q136" s="30"/>
      <c r="R136" s="30"/>
      <c r="S136" s="119"/>
      <c r="T136" s="30"/>
      <c r="U136" s="30"/>
      <c r="V136" s="149"/>
      <c r="W136" s="50"/>
      <c r="X136" s="50"/>
      <c r="Y136" s="50"/>
      <c r="Z136" s="50"/>
      <c r="AA136" s="137"/>
      <c r="AB136" s="32"/>
    </row>
    <row r="137" spans="1:28" ht="13.5">
      <c r="A137" s="29"/>
      <c r="B137" s="28"/>
      <c r="C137" s="30"/>
      <c r="D137" s="28"/>
      <c r="E137" s="30"/>
      <c r="F137" s="28"/>
      <c r="G137" s="17"/>
      <c r="H137" s="5"/>
      <c r="I137" s="5"/>
      <c r="J137" s="30"/>
      <c r="K137" s="28"/>
      <c r="L137" s="30"/>
      <c r="M137" s="28"/>
      <c r="N137" s="28"/>
      <c r="O137" s="30"/>
      <c r="P137" s="31"/>
      <c r="Q137" s="30"/>
      <c r="R137" s="30"/>
      <c r="S137" s="119"/>
      <c r="T137" s="30"/>
      <c r="U137" s="30"/>
      <c r="V137" s="28"/>
      <c r="W137" s="28"/>
      <c r="X137" s="28"/>
      <c r="Y137" s="28"/>
      <c r="Z137" s="28"/>
      <c r="AA137" s="138"/>
      <c r="AB137" s="32"/>
    </row>
    <row r="138" spans="1:28" ht="14.25" customHeight="1" thickBot="1">
      <c r="A138" s="29"/>
      <c r="B138" s="28"/>
      <c r="C138" s="31"/>
      <c r="D138" s="28"/>
      <c r="E138" s="30"/>
      <c r="F138" s="28"/>
      <c r="G138" s="17"/>
      <c r="H138" s="5"/>
      <c r="I138" s="5"/>
      <c r="J138" s="37"/>
      <c r="K138" s="37"/>
      <c r="L138" s="34"/>
      <c r="M138" s="48"/>
      <c r="N138" s="28"/>
      <c r="O138" s="37"/>
      <c r="P138" s="26"/>
      <c r="Q138" s="30"/>
      <c r="R138" s="30"/>
      <c r="S138" s="119"/>
      <c r="T138" s="30"/>
      <c r="U138" s="30"/>
      <c r="V138" s="28"/>
      <c r="W138" s="28"/>
      <c r="X138" s="28"/>
      <c r="Y138" s="28"/>
      <c r="Z138" s="28"/>
      <c r="AA138" s="138"/>
      <c r="AB138" s="32"/>
    </row>
    <row r="139" spans="1:28" ht="25.5" customHeight="1">
      <c r="A139" s="29"/>
      <c r="B139" s="28"/>
      <c r="C139" s="33"/>
      <c r="D139" s="28"/>
      <c r="E139" s="30"/>
      <c r="F139" s="28"/>
      <c r="G139" s="17"/>
      <c r="H139" s="5"/>
      <c r="I139" s="5"/>
      <c r="J139" s="148" t="s">
        <v>313</v>
      </c>
      <c r="K139" s="148"/>
      <c r="L139" s="148"/>
      <c r="M139" s="148"/>
      <c r="N139" s="36"/>
      <c r="O139" s="26" t="s">
        <v>337</v>
      </c>
      <c r="P139" s="28"/>
      <c r="Q139" s="26"/>
      <c r="R139" s="26"/>
      <c r="S139" s="120"/>
      <c r="T139" s="30"/>
      <c r="U139" s="30"/>
      <c r="V139" s="51"/>
      <c r="W139" s="51"/>
      <c r="X139" s="51"/>
      <c r="Y139" s="51"/>
      <c r="Z139" s="51"/>
      <c r="AA139" s="127"/>
      <c r="AB139" s="32"/>
    </row>
    <row r="140" spans="1:28" ht="13.5">
      <c r="A140" s="29"/>
      <c r="B140" s="28"/>
      <c r="C140" s="33"/>
      <c r="D140" s="28"/>
      <c r="E140" s="30"/>
      <c r="F140" s="28"/>
      <c r="G140" s="17"/>
      <c r="H140" s="5"/>
      <c r="I140" s="5"/>
      <c r="J140" s="30" t="s">
        <v>11</v>
      </c>
      <c r="K140" s="28"/>
      <c r="L140" s="35"/>
      <c r="M140" s="36"/>
      <c r="N140" s="36"/>
      <c r="O140" s="30" t="s">
        <v>314</v>
      </c>
      <c r="P140" s="30"/>
      <c r="Q140" s="30"/>
      <c r="R140" s="30"/>
      <c r="S140" s="119"/>
      <c r="T140" s="30"/>
      <c r="U140" s="30"/>
      <c r="V140" s="28"/>
      <c r="W140" s="28"/>
      <c r="X140" s="28"/>
      <c r="Y140" s="28"/>
      <c r="Z140" s="28"/>
      <c r="AA140" s="138"/>
      <c r="AB140" s="32"/>
    </row>
    <row r="141" spans="1:28" ht="13.5">
      <c r="A141" s="29"/>
      <c r="B141" s="28"/>
      <c r="C141" s="30"/>
      <c r="D141" s="28"/>
      <c r="E141" s="30"/>
      <c r="F141" s="28"/>
      <c r="G141" s="38"/>
      <c r="H141" s="28"/>
      <c r="I141" s="30"/>
      <c r="J141" s="30"/>
      <c r="K141" s="28"/>
      <c r="L141" s="31"/>
      <c r="M141" s="28"/>
      <c r="N141" s="30"/>
      <c r="O141" s="30"/>
      <c r="P141" s="30"/>
      <c r="Q141" s="30"/>
      <c r="R141" s="30"/>
      <c r="S141" s="119"/>
      <c r="T141" s="30"/>
      <c r="U141" s="30"/>
      <c r="V141" s="28"/>
      <c r="W141" s="28"/>
      <c r="X141" s="28"/>
      <c r="Y141" s="28"/>
      <c r="Z141" s="28"/>
      <c r="AA141" s="138"/>
      <c r="AB141" s="32"/>
    </row>
    <row r="142" spans="1:28" ht="13.5">
      <c r="A142" s="29"/>
      <c r="B142" s="28"/>
      <c r="C142" s="30"/>
      <c r="D142" s="28"/>
      <c r="E142" s="30"/>
      <c r="F142" s="28"/>
      <c r="G142" s="38"/>
      <c r="H142" s="28"/>
      <c r="I142" s="30"/>
      <c r="J142" s="30"/>
      <c r="K142" s="28"/>
      <c r="L142" s="31"/>
      <c r="M142" s="28"/>
      <c r="N142" s="30"/>
      <c r="O142" s="30"/>
      <c r="P142" s="42"/>
      <c r="Q142" s="30"/>
      <c r="R142" s="30"/>
      <c r="S142" s="119"/>
      <c r="T142" s="30"/>
      <c r="U142" s="30"/>
      <c r="V142" s="28"/>
      <c r="W142" s="28"/>
      <c r="X142" s="28"/>
      <c r="Y142" s="28"/>
      <c r="Z142" s="28"/>
      <c r="AA142" s="138"/>
      <c r="AB142" s="32"/>
    </row>
    <row r="143" spans="1:28" ht="31.5" customHeight="1" thickBot="1">
      <c r="A143" s="39"/>
      <c r="B143" s="40"/>
      <c r="C143" s="40"/>
      <c r="D143" s="40"/>
      <c r="E143" s="40"/>
      <c r="F143" s="40"/>
      <c r="G143" s="40"/>
      <c r="H143" s="40"/>
      <c r="I143" s="40"/>
      <c r="J143" s="40"/>
      <c r="K143" s="40"/>
      <c r="L143" s="40"/>
      <c r="M143" s="40"/>
      <c r="N143" s="40"/>
      <c r="O143" s="40"/>
      <c r="P143" s="48"/>
      <c r="Q143" s="40"/>
      <c r="R143" s="40"/>
      <c r="S143" s="121"/>
      <c r="T143" s="40"/>
      <c r="U143" s="40"/>
      <c r="V143" s="40"/>
      <c r="W143" s="40"/>
      <c r="X143" s="40"/>
      <c r="Y143" s="40"/>
      <c r="Z143" s="40"/>
      <c r="AA143" s="139"/>
      <c r="AB143" s="41"/>
    </row>
  </sheetData>
  <sheetProtection/>
  <mergeCells count="412">
    <mergeCell ref="X121:X129"/>
    <mergeCell ref="Y131:AB132"/>
    <mergeCell ref="W121:W129"/>
    <mergeCell ref="W131:W132"/>
    <mergeCell ref="X131:X132"/>
    <mergeCell ref="AB81:AB99"/>
    <mergeCell ref="AB121:AB129"/>
    <mergeCell ref="AB104:AB120"/>
    <mergeCell ref="X104:X120"/>
    <mergeCell ref="W81:W99"/>
    <mergeCell ref="X24:X26"/>
    <mergeCell ref="X27:X28"/>
    <mergeCell ref="X29:X30"/>
    <mergeCell ref="X31:X32"/>
    <mergeCell ref="X81:X99"/>
    <mergeCell ref="X100:X103"/>
    <mergeCell ref="T104:T120"/>
    <mergeCell ref="U104:U120"/>
    <mergeCell ref="V104:V120"/>
    <mergeCell ref="W104:W120"/>
    <mergeCell ref="X33:X35"/>
    <mergeCell ref="X36:X39"/>
    <mergeCell ref="X40:X46"/>
    <mergeCell ref="X47:X53"/>
    <mergeCell ref="W54:W58"/>
    <mergeCell ref="W59:W60"/>
    <mergeCell ref="W61:W68"/>
    <mergeCell ref="W69:W79"/>
    <mergeCell ref="X54:X58"/>
    <mergeCell ref="X59:X60"/>
    <mergeCell ref="X61:X68"/>
    <mergeCell ref="X69:X79"/>
    <mergeCell ref="W47:W53"/>
    <mergeCell ref="W21:W23"/>
    <mergeCell ref="W24:W26"/>
    <mergeCell ref="W29:W30"/>
    <mergeCell ref="W31:W32"/>
    <mergeCell ref="W33:W35"/>
    <mergeCell ref="T10:T11"/>
    <mergeCell ref="U10:U11"/>
    <mergeCell ref="C1:AA1"/>
    <mergeCell ref="C3:AA3"/>
    <mergeCell ref="C4:AA4"/>
    <mergeCell ref="A5:G5"/>
    <mergeCell ref="H5:M5"/>
    <mergeCell ref="V10:V11"/>
    <mergeCell ref="W10:W11"/>
    <mergeCell ref="Y10:Y11"/>
    <mergeCell ref="I10:I11"/>
    <mergeCell ref="J10:J11"/>
    <mergeCell ref="K10:K11"/>
    <mergeCell ref="L10:L11"/>
    <mergeCell ref="M10:M11"/>
    <mergeCell ref="N10:N11"/>
    <mergeCell ref="A9:A11"/>
    <mergeCell ref="B9:B11"/>
    <mergeCell ref="C9:C11"/>
    <mergeCell ref="G9:G11"/>
    <mergeCell ref="H9:H11"/>
    <mergeCell ref="D10:D11"/>
    <mergeCell ref="E10:E11"/>
    <mergeCell ref="F10:F11"/>
    <mergeCell ref="A6:J6"/>
    <mergeCell ref="L6:AB6"/>
    <mergeCell ref="O8:Q8"/>
    <mergeCell ref="R8:S8"/>
    <mergeCell ref="T8:X8"/>
    <mergeCell ref="Y8:Z8"/>
    <mergeCell ref="A7:G7"/>
    <mergeCell ref="N5:AB5"/>
    <mergeCell ref="Z10:Z11"/>
    <mergeCell ref="AA10:AA11"/>
    <mergeCell ref="AB10:AB11"/>
    <mergeCell ref="O10:O11"/>
    <mergeCell ref="V21:V23"/>
    <mergeCell ref="U21:U23"/>
    <mergeCell ref="P10:P11"/>
    <mergeCell ref="Q10:Q11"/>
    <mergeCell ref="R10:R11"/>
    <mergeCell ref="AB33:AB35"/>
    <mergeCell ref="E89:E92"/>
    <mergeCell ref="F81:F88"/>
    <mergeCell ref="C89:C92"/>
    <mergeCell ref="E81:E88"/>
    <mergeCell ref="I81:I88"/>
    <mergeCell ref="G81:G103"/>
    <mergeCell ref="D81:D88"/>
    <mergeCell ref="H89:H92"/>
    <mergeCell ref="AB36:AB39"/>
    <mergeCell ref="H36:H39"/>
    <mergeCell ref="J54:J57"/>
    <mergeCell ref="L69:L79"/>
    <mergeCell ref="K54:K57"/>
    <mergeCell ref="H72:H74"/>
    <mergeCell ref="I65:I68"/>
    <mergeCell ref="I75:I79"/>
    <mergeCell ref="K72:K74"/>
    <mergeCell ref="K75:K79"/>
    <mergeCell ref="J65:J68"/>
    <mergeCell ref="L12:L20"/>
    <mergeCell ref="L21:L23"/>
    <mergeCell ref="K22:K23"/>
    <mergeCell ref="L33:L35"/>
    <mergeCell ref="K47:K53"/>
    <mergeCell ref="L36:L39"/>
    <mergeCell ref="K36:K39"/>
    <mergeCell ref="K19:K20"/>
    <mergeCell ref="L29:L30"/>
    <mergeCell ref="L24:L26"/>
    <mergeCell ref="L100:L103"/>
    <mergeCell ref="M100:M103"/>
    <mergeCell ref="N100:N103"/>
    <mergeCell ref="V100:V103"/>
    <mergeCell ref="L81:L99"/>
    <mergeCell ref="N81:N99"/>
    <mergeCell ref="K89:K92"/>
    <mergeCell ref="B12:B39"/>
    <mergeCell ref="C100:C103"/>
    <mergeCell ref="D100:D103"/>
    <mergeCell ref="E100:E103"/>
    <mergeCell ref="F100:F103"/>
    <mergeCell ref="C47:C53"/>
    <mergeCell ref="C93:C99"/>
    <mergeCell ref="K100:K103"/>
    <mergeCell ref="J72:J74"/>
    <mergeCell ref="C36:C39"/>
    <mergeCell ref="D36:D39"/>
    <mergeCell ref="E36:E39"/>
    <mergeCell ref="U69:U79"/>
    <mergeCell ref="AB69:AB79"/>
    <mergeCell ref="T81:T99"/>
    <mergeCell ref="U81:U99"/>
    <mergeCell ref="V81:V99"/>
    <mergeCell ref="I72:I74"/>
    <mergeCell ref="J75:J79"/>
    <mergeCell ref="E104:E120"/>
    <mergeCell ref="F104:F120"/>
    <mergeCell ref="G104:G120"/>
    <mergeCell ref="H104:H120"/>
    <mergeCell ref="H75:H79"/>
    <mergeCell ref="I104:I120"/>
    <mergeCell ref="G40:G79"/>
    <mergeCell ref="E59:E60"/>
    <mergeCell ref="F47:F53"/>
    <mergeCell ref="H47:H53"/>
    <mergeCell ref="J104:J120"/>
    <mergeCell ref="K104:K120"/>
    <mergeCell ref="D89:D92"/>
    <mergeCell ref="D93:D99"/>
    <mergeCell ref="H100:H103"/>
    <mergeCell ref="H81:H88"/>
    <mergeCell ref="F89:F92"/>
    <mergeCell ref="J93:J99"/>
    <mergeCell ref="K93:K99"/>
    <mergeCell ref="D104:D120"/>
    <mergeCell ref="F40:F46"/>
    <mergeCell ref="D54:D57"/>
    <mergeCell ref="H59:H60"/>
    <mergeCell ref="E61:E64"/>
    <mergeCell ref="F59:F60"/>
    <mergeCell ref="I100:I103"/>
    <mergeCell ref="I89:I92"/>
    <mergeCell ref="E47:E53"/>
    <mergeCell ref="D47:D53"/>
    <mergeCell ref="H65:H68"/>
    <mergeCell ref="J81:J88"/>
    <mergeCell ref="F61:F64"/>
    <mergeCell ref="H69:H71"/>
    <mergeCell ref="D65:D68"/>
    <mergeCell ref="E65:E68"/>
    <mergeCell ref="F69:F71"/>
    <mergeCell ref="E75:E79"/>
    <mergeCell ref="F75:F79"/>
    <mergeCell ref="H54:H57"/>
    <mergeCell ref="C54:C57"/>
    <mergeCell ref="C59:C60"/>
    <mergeCell ref="D59:D60"/>
    <mergeCell ref="C72:C74"/>
    <mergeCell ref="C69:C71"/>
    <mergeCell ref="C65:C68"/>
    <mergeCell ref="F65:F68"/>
    <mergeCell ref="D69:D71"/>
    <mergeCell ref="E69:E71"/>
    <mergeCell ref="L104:L120"/>
    <mergeCell ref="AB54:AB58"/>
    <mergeCell ref="AB59:AB60"/>
    <mergeCell ref="V54:V58"/>
    <mergeCell ref="L54:L58"/>
    <mergeCell ref="T54:T58"/>
    <mergeCell ref="T100:T103"/>
    <mergeCell ref="AB100:AB103"/>
    <mergeCell ref="U100:U103"/>
    <mergeCell ref="W100:W103"/>
    <mergeCell ref="L47:L53"/>
    <mergeCell ref="N47:N53"/>
    <mergeCell ref="I59:I60"/>
    <mergeCell ref="J47:J53"/>
    <mergeCell ref="N54:N58"/>
    <mergeCell ref="N59:N60"/>
    <mergeCell ref="J59:J60"/>
    <mergeCell ref="M59:M60"/>
    <mergeCell ref="K65:K68"/>
    <mergeCell ref="J61:J64"/>
    <mergeCell ref="L59:L60"/>
    <mergeCell ref="K69:K71"/>
    <mergeCell ref="L61:L68"/>
    <mergeCell ref="AB40:AB46"/>
    <mergeCell ref="AB47:AB53"/>
    <mergeCell ref="J40:J46"/>
    <mergeCell ref="M69:M79"/>
    <mergeCell ref="V47:V53"/>
    <mergeCell ref="L121:L129"/>
    <mergeCell ref="N121:N129"/>
    <mergeCell ref="AB61:AB68"/>
    <mergeCell ref="L40:L46"/>
    <mergeCell ref="M104:M120"/>
    <mergeCell ref="U61:U68"/>
    <mergeCell ref="U47:U53"/>
    <mergeCell ref="M81:M99"/>
    <mergeCell ref="N69:N79"/>
    <mergeCell ref="N104:N120"/>
    <mergeCell ref="B121:B129"/>
    <mergeCell ref="C121:C129"/>
    <mergeCell ref="D121:D129"/>
    <mergeCell ref="E121:E129"/>
    <mergeCell ref="T121:T129"/>
    <mergeCell ref="M54:M58"/>
    <mergeCell ref="M121:M129"/>
    <mergeCell ref="J100:J103"/>
    <mergeCell ref="J89:J92"/>
    <mergeCell ref="J69:J71"/>
    <mergeCell ref="V131:V132"/>
    <mergeCell ref="T134:AB134"/>
    <mergeCell ref="C40:C46"/>
    <mergeCell ref="D40:D46"/>
    <mergeCell ref="C61:C64"/>
    <mergeCell ref="I121:I129"/>
    <mergeCell ref="H121:H129"/>
    <mergeCell ref="J121:J129"/>
    <mergeCell ref="U121:U129"/>
    <mergeCell ref="G121:G129"/>
    <mergeCell ref="I9:K9"/>
    <mergeCell ref="L8:N8"/>
    <mergeCell ref="A12:A80"/>
    <mergeCell ref="T31:T32"/>
    <mergeCell ref="U31:U32"/>
    <mergeCell ref="T12:T20"/>
    <mergeCell ref="F12:F14"/>
    <mergeCell ref="J15:J18"/>
    <mergeCell ref="K15:K18"/>
    <mergeCell ref="J19:J20"/>
    <mergeCell ref="A1:B4"/>
    <mergeCell ref="D9:F9"/>
    <mergeCell ref="A8:K8"/>
    <mergeCell ref="W36:W39"/>
    <mergeCell ref="W40:W46"/>
    <mergeCell ref="C12:C14"/>
    <mergeCell ref="D12:D14"/>
    <mergeCell ref="E12:E14"/>
    <mergeCell ref="J12:J14"/>
    <mergeCell ref="K12:K14"/>
    <mergeCell ref="A81:A130"/>
    <mergeCell ref="H61:H64"/>
    <mergeCell ref="D61:D64"/>
    <mergeCell ref="J134:L134"/>
    <mergeCell ref="E40:E46"/>
    <mergeCell ref="H93:H99"/>
    <mergeCell ref="I93:I99"/>
    <mergeCell ref="F121:F129"/>
    <mergeCell ref="K59:K60"/>
    <mergeCell ref="H40:H46"/>
    <mergeCell ref="K24:K26"/>
    <mergeCell ref="J24:J26"/>
    <mergeCell ref="K81:K88"/>
    <mergeCell ref="C19:C20"/>
    <mergeCell ref="D19:D20"/>
    <mergeCell ref="E19:E20"/>
    <mergeCell ref="F19:F20"/>
    <mergeCell ref="G12:G20"/>
    <mergeCell ref="H19:H20"/>
    <mergeCell ref="K61:K64"/>
    <mergeCell ref="I19:I20"/>
    <mergeCell ref="H12:H14"/>
    <mergeCell ref="I12:I14"/>
    <mergeCell ref="H15:H18"/>
    <mergeCell ref="I15:I18"/>
    <mergeCell ref="K34:K35"/>
    <mergeCell ref="I29:I30"/>
    <mergeCell ref="I24:I26"/>
    <mergeCell ref="K29:K30"/>
    <mergeCell ref="J22:J23"/>
    <mergeCell ref="T36:T39"/>
    <mergeCell ref="I61:I64"/>
    <mergeCell ref="I69:I71"/>
    <mergeCell ref="K40:K46"/>
    <mergeCell ref="I36:I39"/>
    <mergeCell ref="I40:I46"/>
    <mergeCell ref="I47:I53"/>
    <mergeCell ref="I54:I57"/>
    <mergeCell ref="T59:T60"/>
    <mergeCell ref="T69:T79"/>
    <mergeCell ref="J36:J39"/>
    <mergeCell ref="J29:J30"/>
    <mergeCell ref="N29:N30"/>
    <mergeCell ref="M36:M39"/>
    <mergeCell ref="N36:N39"/>
    <mergeCell ref="J34:J35"/>
    <mergeCell ref="N31:N32"/>
    <mergeCell ref="L31:L32"/>
    <mergeCell ref="M29:M30"/>
    <mergeCell ref="I34:I35"/>
    <mergeCell ref="H34:H35"/>
    <mergeCell ref="C29:C30"/>
    <mergeCell ref="D29:D30"/>
    <mergeCell ref="E29:E30"/>
    <mergeCell ref="F29:F30"/>
    <mergeCell ref="H29:H30"/>
    <mergeCell ref="C34:C35"/>
    <mergeCell ref="B81:B120"/>
    <mergeCell ref="C104:C120"/>
    <mergeCell ref="E93:E99"/>
    <mergeCell ref="F93:F99"/>
    <mergeCell ref="C81:C88"/>
    <mergeCell ref="E54:E57"/>
    <mergeCell ref="F54:F57"/>
    <mergeCell ref="F72:F74"/>
    <mergeCell ref="B40:B79"/>
    <mergeCell ref="D75:D79"/>
    <mergeCell ref="H22:H23"/>
    <mergeCell ref="G24:G30"/>
    <mergeCell ref="C24:C26"/>
    <mergeCell ref="D24:D26"/>
    <mergeCell ref="G22:G23"/>
    <mergeCell ref="I22:I23"/>
    <mergeCell ref="C22:C23"/>
    <mergeCell ref="C75:C79"/>
    <mergeCell ref="F34:F35"/>
    <mergeCell ref="G36:G39"/>
    <mergeCell ref="E24:E26"/>
    <mergeCell ref="F24:F26"/>
    <mergeCell ref="H24:H26"/>
    <mergeCell ref="G31:G35"/>
    <mergeCell ref="F36:F39"/>
    <mergeCell ref="D72:D74"/>
    <mergeCell ref="E72:E74"/>
    <mergeCell ref="C15:C18"/>
    <mergeCell ref="D15:D18"/>
    <mergeCell ref="E15:E18"/>
    <mergeCell ref="F15:F18"/>
    <mergeCell ref="D34:D35"/>
    <mergeCell ref="E34:E35"/>
    <mergeCell ref="D22:D23"/>
    <mergeCell ref="E22:E23"/>
    <mergeCell ref="F22:F23"/>
    <mergeCell ref="AB12:AB20"/>
    <mergeCell ref="AB29:AB30"/>
    <mergeCell ref="AB31:AB32"/>
    <mergeCell ref="T21:T23"/>
    <mergeCell ref="U12:U20"/>
    <mergeCell ref="AB24:AB26"/>
    <mergeCell ref="AB21:AB23"/>
    <mergeCell ref="W12:W20"/>
    <mergeCell ref="X12:X20"/>
    <mergeCell ref="X21:X23"/>
    <mergeCell ref="M12:M20"/>
    <mergeCell ref="V12:V20"/>
    <mergeCell ref="N12:N20"/>
    <mergeCell ref="M21:M23"/>
    <mergeCell ref="N21:N23"/>
    <mergeCell ref="V29:V30"/>
    <mergeCell ref="U29:U30"/>
    <mergeCell ref="U24:U26"/>
    <mergeCell ref="M24:M26"/>
    <mergeCell ref="T24:T26"/>
    <mergeCell ref="V24:V26"/>
    <mergeCell ref="V36:V39"/>
    <mergeCell ref="M33:M35"/>
    <mergeCell ref="N33:N35"/>
    <mergeCell ref="T33:T35"/>
    <mergeCell ref="M27:M28"/>
    <mergeCell ref="N27:N28"/>
    <mergeCell ref="T27:T28"/>
    <mergeCell ref="N24:N26"/>
    <mergeCell ref="M31:M32"/>
    <mergeCell ref="O134:P134"/>
    <mergeCell ref="J139:M139"/>
    <mergeCell ref="V59:V60"/>
    <mergeCell ref="M61:M68"/>
    <mergeCell ref="N61:N68"/>
    <mergeCell ref="V61:V68"/>
    <mergeCell ref="U59:U60"/>
    <mergeCell ref="V135:V136"/>
    <mergeCell ref="K121:K129"/>
    <mergeCell ref="V121:V129"/>
    <mergeCell ref="T47:T53"/>
    <mergeCell ref="U40:U46"/>
    <mergeCell ref="V69:V79"/>
    <mergeCell ref="U54:U58"/>
    <mergeCell ref="M40:M46"/>
    <mergeCell ref="N40:N46"/>
    <mergeCell ref="V40:V46"/>
    <mergeCell ref="M47:M53"/>
    <mergeCell ref="U27:U28"/>
    <mergeCell ref="V27:V28"/>
    <mergeCell ref="W27:W28"/>
    <mergeCell ref="T61:T68"/>
    <mergeCell ref="U33:U35"/>
    <mergeCell ref="U36:U39"/>
    <mergeCell ref="V33:V35"/>
    <mergeCell ref="V31:V32"/>
    <mergeCell ref="T29:T30"/>
    <mergeCell ref="T40:T46"/>
  </mergeCells>
  <conditionalFormatting sqref="X12">
    <cfRule type="colorScale" priority="32" dxfId="0">
      <colorScale>
        <cfvo type="percent" val="0"/>
        <cfvo type="percent" val="50"/>
        <cfvo type="percent" val="100"/>
        <color rgb="FFFF0000"/>
        <color rgb="FFFFFF00"/>
        <color rgb="FF92D050"/>
      </colorScale>
    </cfRule>
  </conditionalFormatting>
  <conditionalFormatting sqref="S12:S130">
    <cfRule type="colorScale" priority="5" dxfId="0">
      <colorScale>
        <cfvo type="percent" val="0"/>
        <cfvo type="percent" val="50"/>
        <cfvo type="percent" val="100"/>
        <color rgb="FFFF0000"/>
        <color rgb="FFFFFF00"/>
        <color rgb="FF92D050"/>
      </colorScale>
    </cfRule>
    <cfRule type="colorScale" priority="2" dxfId="0">
      <colorScale>
        <cfvo type="percent" val="0"/>
        <cfvo type="percent" val="50"/>
        <cfvo type="percent" val="100"/>
        <color rgb="FFFF0000"/>
        <color rgb="FFFFFF00"/>
        <color rgb="FF92D050"/>
      </colorScale>
    </cfRule>
  </conditionalFormatting>
  <conditionalFormatting sqref="X24 X21 X27 X29 X31 X33 X36 X40 X47 X54 X59 X61 X69 X80:X81 X100 X104 X121 X130">
    <cfRule type="colorScale" priority="4" dxfId="0">
      <colorScale>
        <cfvo type="percent" val="0"/>
        <cfvo type="percent" val="50"/>
        <cfvo type="percent" val="100"/>
        <color rgb="FFFF0000"/>
        <color rgb="FFFFFF00"/>
        <color rgb="FF92D050"/>
      </colorScale>
    </cfRule>
  </conditionalFormatting>
  <conditionalFormatting sqref="X12:X130">
    <cfRule type="colorScale" priority="3" dxfId="0">
      <colorScale>
        <cfvo type="percent" val="0"/>
        <cfvo type="percent" val="50"/>
        <cfvo type="percent" val="100"/>
        <color rgb="FFFF0000"/>
        <color rgb="FFFFFF00"/>
        <color rgb="FF92D050"/>
      </colorScale>
    </cfRule>
    <cfRule type="colorScale" priority="1" dxfId="0">
      <colorScale>
        <cfvo type="percent" val="0"/>
        <cfvo type="percent" val="50"/>
        <cfvo type="percent" val="100"/>
        <color rgb="FFFF0000"/>
        <color rgb="FFFFFF00"/>
        <color rgb="FF92D050"/>
      </colorScale>
    </cfRule>
  </conditionalFormatting>
  <printOptions horizontalCentered="1"/>
  <pageMargins left="0.31496062992125984" right="0.35433070866141736" top="0.5511811023622047" bottom="0.2362204724409449" header="0.2755905511811024" footer="0.11811023622047245"/>
  <pageSetup fitToHeight="20" horizontalDpi="600" verticalDpi="600" orientation="landscape" paperSize="5" scale="25" r:id="rId4"/>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dc:creator>
  <cp:keywords/>
  <dc:description/>
  <cp:lastModifiedBy>Clemencia</cp:lastModifiedBy>
  <cp:lastPrinted>2021-01-30T17:47:34Z</cp:lastPrinted>
  <dcterms:created xsi:type="dcterms:W3CDTF">2012-06-01T17:13:38Z</dcterms:created>
  <dcterms:modified xsi:type="dcterms:W3CDTF">2021-02-14T20:15:11Z</dcterms:modified>
  <cp:category/>
  <cp:version/>
  <cp:contentType/>
  <cp:contentStatus/>
</cp:coreProperties>
</file>